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790" activeTab="1"/>
  </bookViews>
  <sheets>
    <sheet name="A kategorija" sheetId="1" r:id="rId1"/>
    <sheet name="B kategorija" sheetId="2" r:id="rId2"/>
    <sheet name="N kategorija" sheetId="3" r:id="rId3"/>
  </sheets>
  <definedNames>
    <definedName name="_xlnm.Print_Area" localSheetId="0">'A kategorija'!$A$1:$AA$20</definedName>
    <definedName name="_xlnm.Print_Area" localSheetId="1">'B kategorija'!$A$1:$X$9</definedName>
    <definedName name="_xlnm.Print_Area" localSheetId="2">'N kategorija'!$A$1:$T$9</definedName>
  </definedNames>
  <calcPr fullCalcOnLoad="1"/>
</workbook>
</file>

<file path=xl/sharedStrings.xml><?xml version="1.0" encoding="utf-8"?>
<sst xmlns="http://schemas.openxmlformats.org/spreadsheetml/2006/main" count="497" uniqueCount="81">
  <si>
    <t>A</t>
  </si>
  <si>
    <t>P</t>
  </si>
  <si>
    <t>B</t>
  </si>
  <si>
    <t>OPEN</t>
  </si>
  <si>
    <t>PARA</t>
  </si>
  <si>
    <t>T1</t>
  </si>
  <si>
    <t>T2</t>
  </si>
  <si>
    <t>T3</t>
  </si>
  <si>
    <t>t1</t>
  </si>
  <si>
    <t>t2</t>
  </si>
  <si>
    <t>t3</t>
  </si>
  <si>
    <t>NAME</t>
  </si>
  <si>
    <t>CLUB</t>
  </si>
  <si>
    <t>COUNTRY</t>
  </si>
  <si>
    <t>POINTS</t>
  </si>
  <si>
    <t>TIME</t>
  </si>
  <si>
    <t>LEAGUE</t>
  </si>
  <si>
    <t>C</t>
  </si>
  <si>
    <t>Z</t>
  </si>
  <si>
    <t>D</t>
  </si>
  <si>
    <t>E</t>
  </si>
  <si>
    <t>Correct answers</t>
  </si>
  <si>
    <t>Given answers</t>
  </si>
  <si>
    <t>Percent incorrect answers</t>
  </si>
  <si>
    <t>b</t>
  </si>
  <si>
    <t>a</t>
  </si>
  <si>
    <t>Nenad Mihaljević</t>
  </si>
  <si>
    <t>OK Vihor</t>
  </si>
  <si>
    <t>HR</t>
  </si>
  <si>
    <t>Luka Mihaljević</t>
  </si>
  <si>
    <t>d</t>
  </si>
  <si>
    <t>Filip Vrbanić</t>
  </si>
  <si>
    <t>X</t>
  </si>
  <si>
    <t>Josip Vrbanić</t>
  </si>
  <si>
    <t>Tiziana De Monte</t>
  </si>
  <si>
    <t>CAI XXX Ottobre</t>
  </si>
  <si>
    <t>I</t>
  </si>
  <si>
    <t>Jonas Trojer</t>
  </si>
  <si>
    <t>OK Trzin</t>
  </si>
  <si>
    <t>SLO</t>
  </si>
  <si>
    <t>Teodora Kučinac</t>
  </si>
  <si>
    <t>c</t>
  </si>
  <si>
    <t>Krešo Keresteš</t>
  </si>
  <si>
    <t>Timi Čižek</t>
  </si>
  <si>
    <t>Tomislav Varnica</t>
  </si>
  <si>
    <t>Mateja Keresteš</t>
  </si>
  <si>
    <t>Zdravko Crnković</t>
  </si>
  <si>
    <t>e</t>
  </si>
  <si>
    <t>Zdenko Horjan</t>
  </si>
  <si>
    <t>Nenad Lovrec</t>
  </si>
  <si>
    <t>Mladen Brlek</t>
  </si>
  <si>
    <t>ŠDP Zagreb</t>
  </si>
  <si>
    <t>Davor Zobec</t>
  </si>
  <si>
    <t>Niko Čižek</t>
  </si>
  <si>
    <t>Dalibor Perković</t>
  </si>
  <si>
    <t>Neda Gobec</t>
  </si>
  <si>
    <t>Anja Babič</t>
  </si>
  <si>
    <t>Damir Gobec</t>
  </si>
  <si>
    <t>Karlo Gobec</t>
  </si>
  <si>
    <t>DZ</t>
  </si>
  <si>
    <t>BD</t>
  </si>
  <si>
    <t>CZ</t>
  </si>
  <si>
    <t>AD</t>
  </si>
  <si>
    <t>BZ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</si>
  <si>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</si>
  <si>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</si>
  <si>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</si>
  <si>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</si>
  <si>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</si>
  <si>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</si>
  <si>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</si>
  <si>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</si>
  <si>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</si>
  <si>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</si>
  <si>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</si>
  <si>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</si>
  <si>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</si>
  <si>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</si>
  <si>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</si>
  <si>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Individulac</t>
  </si>
  <si>
    <t>Gašper Tumpej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</si>
</sst>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"/>
    <numFmt numFmtId="173" formatCode="#0"/>
    <numFmt numFmtId="174" formatCode="#00"/>
    <numFmt numFmtId="175" formatCode="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workbookViewId="0" topLeftCell="A3">
      <selection activeCell="C17" sqref="C17"/>
    </sheetView>
  </sheetViews>
  <sheetFormatPr defaultColWidth="9.140625" defaultRowHeight="16.5" customHeight="1"/>
  <cols>
    <col min="1" max="2" width="4.7109375" style="2" customWidth="1"/>
    <col min="3" max="3" width="3.140625" style="2" customWidth="1"/>
    <col min="4" max="4" width="19.00390625" style="1" bestFit="1" customWidth="1"/>
    <col min="5" max="5" width="13.57421875" style="1" customWidth="1"/>
    <col min="6" max="6" width="7.421875" style="2" customWidth="1"/>
    <col min="7" max="24" width="3.7109375" style="1" customWidth="1"/>
    <col min="25" max="26" width="6.7109375" style="1" customWidth="1"/>
    <col min="27" max="27" width="7.7109375" style="35" customWidth="1"/>
    <col min="28" max="16384" width="9.140625" style="1" customWidth="1"/>
  </cols>
  <sheetData>
    <row r="1" spans="7:27" s="5" customFormat="1" ht="16.5" customHeight="1" thickBot="1">
      <c r="G1" s="3" t="s">
        <v>2</v>
      </c>
      <c r="H1" s="4" t="s">
        <v>2</v>
      </c>
      <c r="I1" s="4" t="s">
        <v>0</v>
      </c>
      <c r="J1" s="4" t="s">
        <v>18</v>
      </c>
      <c r="K1" s="4" t="s">
        <v>18</v>
      </c>
      <c r="L1" s="4" t="s">
        <v>17</v>
      </c>
      <c r="M1" s="4" t="s">
        <v>2</v>
      </c>
      <c r="N1" s="4" t="s">
        <v>17</v>
      </c>
      <c r="O1" s="4" t="s">
        <v>2</v>
      </c>
      <c r="P1" s="4" t="s">
        <v>17</v>
      </c>
      <c r="Q1" s="8" t="s">
        <v>0</v>
      </c>
      <c r="R1" s="13" t="s">
        <v>2</v>
      </c>
      <c r="S1" s="57" t="s">
        <v>17</v>
      </c>
      <c r="T1" s="58"/>
      <c r="U1" s="57" t="s">
        <v>2</v>
      </c>
      <c r="V1" s="58"/>
      <c r="W1" s="57" t="s">
        <v>19</v>
      </c>
      <c r="X1" s="58"/>
      <c r="AA1" s="32"/>
    </row>
    <row r="2" spans="1:27" s="5" customFormat="1" ht="16.5" customHeight="1" thickBot="1">
      <c r="A2" s="3" t="s">
        <v>3</v>
      </c>
      <c r="B2" s="4" t="s">
        <v>4</v>
      </c>
      <c r="C2" s="4" t="s">
        <v>1</v>
      </c>
      <c r="D2" s="4" t="s">
        <v>11</v>
      </c>
      <c r="E2" s="4" t="s">
        <v>12</v>
      </c>
      <c r="F2" s="8" t="s">
        <v>13</v>
      </c>
      <c r="G2" s="16">
        <v>1</v>
      </c>
      <c r="H2" s="12">
        <v>2</v>
      </c>
      <c r="I2" s="12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2">
        <v>10</v>
      </c>
      <c r="Q2" s="55">
        <v>11</v>
      </c>
      <c r="R2" s="17">
        <v>12</v>
      </c>
      <c r="S2" s="24" t="s">
        <v>5</v>
      </c>
      <c r="T2" s="25" t="s">
        <v>8</v>
      </c>
      <c r="U2" s="24" t="s">
        <v>6</v>
      </c>
      <c r="V2" s="25" t="s">
        <v>9</v>
      </c>
      <c r="W2" s="24" t="s">
        <v>7</v>
      </c>
      <c r="X2" s="25" t="s">
        <v>10</v>
      </c>
      <c r="Y2" s="39" t="s">
        <v>14</v>
      </c>
      <c r="Z2" s="40" t="s">
        <v>15</v>
      </c>
      <c r="AA2" s="46" t="s">
        <v>16</v>
      </c>
    </row>
    <row r="3" spans="1:27" ht="16.5" customHeight="1">
      <c r="A3" s="18"/>
      <c r="B3" s="10"/>
      <c r="C3" s="10" t="s">
        <v>64</v>
      </c>
      <c r="D3" s="9" t="s">
        <v>42</v>
      </c>
      <c r="E3" s="9" t="s">
        <v>38</v>
      </c>
      <c r="F3" s="14" t="s">
        <v>39</v>
      </c>
      <c r="G3" s="48" t="s">
        <v>2</v>
      </c>
      <c r="H3" s="49" t="s">
        <v>2</v>
      </c>
      <c r="I3" s="49" t="s">
        <v>0</v>
      </c>
      <c r="J3" s="49" t="s">
        <v>18</v>
      </c>
      <c r="K3" s="49" t="s">
        <v>2</v>
      </c>
      <c r="L3" s="49" t="s">
        <v>17</v>
      </c>
      <c r="M3" s="49" t="s">
        <v>2</v>
      </c>
      <c r="N3" s="49" t="s">
        <v>17</v>
      </c>
      <c r="O3" s="49" t="s">
        <v>18</v>
      </c>
      <c r="P3" s="49" t="s">
        <v>17</v>
      </c>
      <c r="Q3" s="49" t="s">
        <v>19</v>
      </c>
      <c r="R3" s="56" t="s">
        <v>2</v>
      </c>
      <c r="S3" s="26" t="s">
        <v>41</v>
      </c>
      <c r="T3" s="27">
        <v>2</v>
      </c>
      <c r="U3" s="26" t="s">
        <v>24</v>
      </c>
      <c r="V3" s="27">
        <v>8</v>
      </c>
      <c r="W3" s="26" t="s">
        <v>30</v>
      </c>
      <c r="X3" s="27">
        <v>11</v>
      </c>
      <c r="Y3" s="36">
        <f aca="true" t="shared" si="0" ref="Y3:Y17">IF(G3=$G$1,1,0)+IF(H3=$H$1,1,0)+IF(I3=$I$1,1,0)+IF(J3=$J$1,1,0)+IF(K3=$K$1,1,0)+IF(L3=$L$1,1,0)+IF(M3=$M$1,1,0)+IF(N3=$N$1,1,0)+IF(O3=$O$1,1,0)+IF(P3=$P$1,1,0)+IF(Q3=$Q$1,1,0)+IF(R3=$R$1,1,0)+IF(S3=$S$1,1,0)+IF(U3=$U$1,1,0)+IF(W3=$W$1,1,0)</f>
        <v>12</v>
      </c>
      <c r="Z3" s="37">
        <f>IF(AND(S3&lt;&gt;"",T3&lt;&gt;"",U3&lt;&gt;"",V3&lt;&gt;"",W3&lt;&gt;"",X3&lt;&gt;""),T3+V3+X3+(IF(S3=$S$1,0,60)+IF(U3=$U$1,0,60)+IF(W3=$W$1,0,60)),"")</f>
        <v>21</v>
      </c>
      <c r="AA3" s="38">
        <f>IF(AND(Y3&lt;&gt;"",Z3&lt;&gt;""),(Y3+1-Z3/(120*3))*100/(15+1),0)</f>
        <v>80.88541666666667</v>
      </c>
    </row>
    <row r="4" spans="1:27" ht="16.5" customHeight="1">
      <c r="A4" s="19"/>
      <c r="B4" s="7"/>
      <c r="C4" s="7" t="s">
        <v>65</v>
      </c>
      <c r="D4" s="6" t="s">
        <v>44</v>
      </c>
      <c r="E4" s="6" t="s">
        <v>27</v>
      </c>
      <c r="F4" s="15" t="s">
        <v>28</v>
      </c>
      <c r="G4" s="19" t="s">
        <v>2</v>
      </c>
      <c r="H4" s="7" t="s">
        <v>2</v>
      </c>
      <c r="I4" s="7" t="s">
        <v>0</v>
      </c>
      <c r="J4" s="7" t="s">
        <v>18</v>
      </c>
      <c r="K4" s="7" t="s">
        <v>0</v>
      </c>
      <c r="L4" s="7" t="s">
        <v>17</v>
      </c>
      <c r="M4" s="7" t="s">
        <v>2</v>
      </c>
      <c r="N4" s="7" t="s">
        <v>2</v>
      </c>
      <c r="O4" s="7" t="s">
        <v>2</v>
      </c>
      <c r="P4" s="7" t="s">
        <v>17</v>
      </c>
      <c r="Q4" s="7" t="s">
        <v>0</v>
      </c>
      <c r="R4" s="20" t="s">
        <v>0</v>
      </c>
      <c r="S4" s="28" t="s">
        <v>41</v>
      </c>
      <c r="T4" s="29">
        <v>6</v>
      </c>
      <c r="U4" s="28" t="s">
        <v>24</v>
      </c>
      <c r="V4" s="29">
        <v>9</v>
      </c>
      <c r="W4" s="28" t="s">
        <v>30</v>
      </c>
      <c r="X4" s="29">
        <v>8</v>
      </c>
      <c r="Y4" s="41">
        <f t="shared" si="0"/>
        <v>12</v>
      </c>
      <c r="Z4" s="42">
        <f aca="true" t="shared" si="1" ref="Z4:Z17">IF(AND(S4&lt;&gt;"",T4&lt;&gt;"",U4&lt;&gt;"",V4&lt;&gt;"",W4&lt;&gt;"",X4&lt;&gt;""),T4+V4+X4+(IF(S4=$S$1,0,60)+IF(U4=$U$1,0,60)+IF(W4=$W$1,0,60)),"")</f>
        <v>23</v>
      </c>
      <c r="AA4" s="47">
        <f aca="true" t="shared" si="2" ref="AA4:AA17">IF(AND(Y4&lt;&gt;"",Z4&lt;&gt;""),(Y4+1-Z4/(120*3))*100/(15+1),0)</f>
        <v>80.85069444444444</v>
      </c>
    </row>
    <row r="5" spans="1:27" ht="16.5" customHeight="1">
      <c r="A5" s="18"/>
      <c r="B5" s="7"/>
      <c r="C5" s="7" t="s">
        <v>66</v>
      </c>
      <c r="D5" s="6" t="s">
        <v>43</v>
      </c>
      <c r="E5" s="6" t="s">
        <v>38</v>
      </c>
      <c r="F5" s="15" t="s">
        <v>39</v>
      </c>
      <c r="G5" s="19" t="s">
        <v>2</v>
      </c>
      <c r="H5" s="7" t="s">
        <v>2</v>
      </c>
      <c r="I5" s="7" t="s">
        <v>0</v>
      </c>
      <c r="J5" s="7" t="s">
        <v>18</v>
      </c>
      <c r="K5" s="7" t="s">
        <v>0</v>
      </c>
      <c r="L5" s="7" t="s">
        <v>17</v>
      </c>
      <c r="M5" s="7" t="s">
        <v>59</v>
      </c>
      <c r="N5" s="7" t="s">
        <v>17</v>
      </c>
      <c r="O5" s="7" t="s">
        <v>2</v>
      </c>
      <c r="P5" s="7" t="s">
        <v>19</v>
      </c>
      <c r="Q5" s="7" t="s">
        <v>2</v>
      </c>
      <c r="R5" s="20" t="s">
        <v>2</v>
      </c>
      <c r="S5" s="28" t="s">
        <v>41</v>
      </c>
      <c r="T5" s="29">
        <v>7</v>
      </c>
      <c r="U5" s="28" t="s">
        <v>24</v>
      </c>
      <c r="V5" s="29">
        <v>8</v>
      </c>
      <c r="W5" s="28" t="s">
        <v>30</v>
      </c>
      <c r="X5" s="29">
        <v>16</v>
      </c>
      <c r="Y5" s="41">
        <f t="shared" si="0"/>
        <v>11</v>
      </c>
      <c r="Z5" s="42">
        <f t="shared" si="1"/>
        <v>31</v>
      </c>
      <c r="AA5" s="47">
        <f t="shared" si="2"/>
        <v>74.46180555555556</v>
      </c>
    </row>
    <row r="6" spans="1:27" ht="16.5" customHeight="1">
      <c r="A6" s="19"/>
      <c r="B6" s="7"/>
      <c r="C6" s="7" t="s">
        <v>67</v>
      </c>
      <c r="D6" s="6" t="s">
        <v>49</v>
      </c>
      <c r="E6" s="6" t="s">
        <v>27</v>
      </c>
      <c r="F6" s="15" t="s">
        <v>28</v>
      </c>
      <c r="G6" s="19" t="s">
        <v>18</v>
      </c>
      <c r="H6" s="7" t="s">
        <v>2</v>
      </c>
      <c r="I6" s="7" t="s">
        <v>0</v>
      </c>
      <c r="J6" s="7" t="s">
        <v>18</v>
      </c>
      <c r="K6" s="7" t="s">
        <v>17</v>
      </c>
      <c r="L6" s="7" t="s">
        <v>17</v>
      </c>
      <c r="M6" s="7" t="s">
        <v>2</v>
      </c>
      <c r="N6" s="7" t="s">
        <v>18</v>
      </c>
      <c r="O6" s="7" t="s">
        <v>2</v>
      </c>
      <c r="P6" s="7" t="s">
        <v>2</v>
      </c>
      <c r="Q6" s="7" t="s">
        <v>0</v>
      </c>
      <c r="R6" s="20" t="s">
        <v>2</v>
      </c>
      <c r="S6" s="28" t="s">
        <v>41</v>
      </c>
      <c r="T6" s="29">
        <v>12</v>
      </c>
      <c r="U6" s="28" t="s">
        <v>24</v>
      </c>
      <c r="V6" s="29">
        <v>10</v>
      </c>
      <c r="W6" s="28" t="s">
        <v>30</v>
      </c>
      <c r="X6" s="29">
        <v>15</v>
      </c>
      <c r="Y6" s="41">
        <f t="shared" si="0"/>
        <v>11</v>
      </c>
      <c r="Z6" s="42">
        <f t="shared" si="1"/>
        <v>37</v>
      </c>
      <c r="AA6" s="47">
        <f t="shared" si="2"/>
        <v>74.35763888888889</v>
      </c>
    </row>
    <row r="7" spans="1:27" ht="16.5" customHeight="1">
      <c r="A7" s="18"/>
      <c r="B7" s="7"/>
      <c r="C7" s="7" t="s">
        <v>68</v>
      </c>
      <c r="D7" s="6" t="s">
        <v>57</v>
      </c>
      <c r="E7" s="6" t="s">
        <v>27</v>
      </c>
      <c r="F7" s="15" t="s">
        <v>28</v>
      </c>
      <c r="G7" s="19" t="s">
        <v>2</v>
      </c>
      <c r="H7" s="7" t="s">
        <v>2</v>
      </c>
      <c r="I7" s="7" t="s">
        <v>17</v>
      </c>
      <c r="J7" s="7" t="s">
        <v>18</v>
      </c>
      <c r="K7" s="7" t="s">
        <v>2</v>
      </c>
      <c r="L7" s="7" t="s">
        <v>17</v>
      </c>
      <c r="M7" s="7" t="s">
        <v>17</v>
      </c>
      <c r="N7" s="7" t="s">
        <v>17</v>
      </c>
      <c r="O7" s="7" t="s">
        <v>2</v>
      </c>
      <c r="P7" s="7" t="s">
        <v>2</v>
      </c>
      <c r="Q7" s="7" t="s">
        <v>0</v>
      </c>
      <c r="R7" s="20" t="s">
        <v>0</v>
      </c>
      <c r="S7" s="28" t="s">
        <v>41</v>
      </c>
      <c r="T7" s="29">
        <v>9</v>
      </c>
      <c r="U7" s="28" t="s">
        <v>24</v>
      </c>
      <c r="V7" s="29">
        <v>5</v>
      </c>
      <c r="W7" s="28" t="s">
        <v>30</v>
      </c>
      <c r="X7" s="29">
        <v>4</v>
      </c>
      <c r="Y7" s="41">
        <f t="shared" si="0"/>
        <v>10</v>
      </c>
      <c r="Z7" s="42">
        <f t="shared" si="1"/>
        <v>18</v>
      </c>
      <c r="AA7" s="47">
        <f t="shared" si="2"/>
        <v>68.4375</v>
      </c>
    </row>
    <row r="8" spans="1:27" ht="16.5" customHeight="1">
      <c r="A8" s="19"/>
      <c r="B8" s="7"/>
      <c r="C8" s="7" t="s">
        <v>69</v>
      </c>
      <c r="D8" s="6" t="s">
        <v>56</v>
      </c>
      <c r="E8" s="6" t="s">
        <v>38</v>
      </c>
      <c r="F8" s="15" t="s">
        <v>39</v>
      </c>
      <c r="G8" s="19" t="s">
        <v>2</v>
      </c>
      <c r="H8" s="7" t="s">
        <v>2</v>
      </c>
      <c r="I8" s="7" t="s">
        <v>0</v>
      </c>
      <c r="J8" s="7" t="s">
        <v>18</v>
      </c>
      <c r="K8" s="7" t="s">
        <v>0</v>
      </c>
      <c r="L8" s="7" t="s">
        <v>17</v>
      </c>
      <c r="M8" s="7" t="s">
        <v>2</v>
      </c>
      <c r="N8" s="7" t="s">
        <v>2</v>
      </c>
      <c r="O8" s="7" t="s">
        <v>61</v>
      </c>
      <c r="P8" s="7" t="s">
        <v>17</v>
      </c>
      <c r="Q8" s="7" t="s">
        <v>19</v>
      </c>
      <c r="R8" s="20" t="s">
        <v>60</v>
      </c>
      <c r="S8" s="28" t="s">
        <v>41</v>
      </c>
      <c r="T8" s="29">
        <v>14</v>
      </c>
      <c r="U8" s="28" t="s">
        <v>24</v>
      </c>
      <c r="V8" s="29">
        <v>13</v>
      </c>
      <c r="W8" s="28" t="s">
        <v>30</v>
      </c>
      <c r="X8" s="29">
        <v>21</v>
      </c>
      <c r="Y8" s="41">
        <f t="shared" si="0"/>
        <v>10</v>
      </c>
      <c r="Z8" s="42">
        <f t="shared" si="1"/>
        <v>48</v>
      </c>
      <c r="AA8" s="47">
        <f t="shared" si="2"/>
        <v>67.91666666666667</v>
      </c>
    </row>
    <row r="9" spans="1:27" ht="16.5" customHeight="1">
      <c r="A9" s="18"/>
      <c r="B9" s="7"/>
      <c r="C9" s="7" t="s">
        <v>70</v>
      </c>
      <c r="D9" s="6" t="s">
        <v>58</v>
      </c>
      <c r="E9" s="6" t="s">
        <v>27</v>
      </c>
      <c r="F9" s="15" t="s">
        <v>28</v>
      </c>
      <c r="G9" s="19" t="s">
        <v>2</v>
      </c>
      <c r="H9" s="7" t="s">
        <v>2</v>
      </c>
      <c r="I9" s="7" t="s">
        <v>0</v>
      </c>
      <c r="J9" s="7" t="s">
        <v>18</v>
      </c>
      <c r="K9" s="7" t="s">
        <v>17</v>
      </c>
      <c r="L9" s="7" t="s">
        <v>17</v>
      </c>
      <c r="M9" s="7" t="s">
        <v>2</v>
      </c>
      <c r="N9" s="7" t="s">
        <v>2</v>
      </c>
      <c r="O9" s="7" t="s">
        <v>19</v>
      </c>
      <c r="P9" s="7" t="s">
        <v>18</v>
      </c>
      <c r="Q9" s="7" t="s">
        <v>0</v>
      </c>
      <c r="R9" s="20" t="s">
        <v>2</v>
      </c>
      <c r="S9" s="28" t="s">
        <v>25</v>
      </c>
      <c r="T9" s="29">
        <v>9</v>
      </c>
      <c r="U9" s="28" t="s">
        <v>24</v>
      </c>
      <c r="V9" s="29">
        <v>5</v>
      </c>
      <c r="W9" s="28" t="s">
        <v>30</v>
      </c>
      <c r="X9" s="29">
        <v>6</v>
      </c>
      <c r="Y9" s="41">
        <f t="shared" si="0"/>
        <v>10</v>
      </c>
      <c r="Z9" s="42">
        <f t="shared" si="1"/>
        <v>80</v>
      </c>
      <c r="AA9" s="47">
        <f t="shared" si="2"/>
        <v>67.36111111111111</v>
      </c>
    </row>
    <row r="10" spans="1:27" ht="16.5" customHeight="1">
      <c r="A10" s="19"/>
      <c r="B10" s="7"/>
      <c r="C10" s="7" t="s">
        <v>71</v>
      </c>
      <c r="D10" s="6" t="s">
        <v>46</v>
      </c>
      <c r="E10" s="6" t="s">
        <v>27</v>
      </c>
      <c r="F10" s="15" t="s">
        <v>28</v>
      </c>
      <c r="G10" s="19" t="s">
        <v>2</v>
      </c>
      <c r="H10" s="7" t="s">
        <v>2</v>
      </c>
      <c r="I10" s="7" t="s">
        <v>0</v>
      </c>
      <c r="J10" s="7" t="s">
        <v>2</v>
      </c>
      <c r="K10" s="7" t="s">
        <v>0</v>
      </c>
      <c r="L10" s="7" t="s">
        <v>17</v>
      </c>
      <c r="M10" s="7" t="s">
        <v>19</v>
      </c>
      <c r="N10" s="7" t="s">
        <v>18</v>
      </c>
      <c r="O10" s="7" t="s">
        <v>2</v>
      </c>
      <c r="P10" s="7" t="s">
        <v>17</v>
      </c>
      <c r="Q10" s="7" t="s">
        <v>0</v>
      </c>
      <c r="R10" s="20" t="s">
        <v>2</v>
      </c>
      <c r="S10" s="28" t="s">
        <v>41</v>
      </c>
      <c r="T10" s="29">
        <v>13</v>
      </c>
      <c r="U10" s="28" t="s">
        <v>24</v>
      </c>
      <c r="V10" s="29">
        <v>17</v>
      </c>
      <c r="W10" s="28" t="s">
        <v>47</v>
      </c>
      <c r="X10" s="29">
        <v>10</v>
      </c>
      <c r="Y10" s="41">
        <f t="shared" si="0"/>
        <v>10</v>
      </c>
      <c r="Z10" s="42">
        <f t="shared" si="1"/>
        <v>100</v>
      </c>
      <c r="AA10" s="47">
        <f t="shared" si="2"/>
        <v>67.01388888888889</v>
      </c>
    </row>
    <row r="11" spans="1:27" ht="16.5" customHeight="1">
      <c r="A11" s="18"/>
      <c r="B11" s="7"/>
      <c r="C11" s="7" t="s">
        <v>72</v>
      </c>
      <c r="D11" s="6" t="s">
        <v>54</v>
      </c>
      <c r="E11" s="6" t="s">
        <v>27</v>
      </c>
      <c r="F11" s="15" t="s">
        <v>28</v>
      </c>
      <c r="G11" s="19" t="s">
        <v>17</v>
      </c>
      <c r="H11" s="7" t="s">
        <v>2</v>
      </c>
      <c r="I11" s="7" t="s">
        <v>0</v>
      </c>
      <c r="J11" s="7" t="s">
        <v>18</v>
      </c>
      <c r="K11" s="7" t="s">
        <v>0</v>
      </c>
      <c r="L11" s="7" t="s">
        <v>17</v>
      </c>
      <c r="M11" s="7" t="s">
        <v>2</v>
      </c>
      <c r="N11" s="7" t="s">
        <v>17</v>
      </c>
      <c r="O11" s="7" t="s">
        <v>2</v>
      </c>
      <c r="P11" s="7" t="s">
        <v>17</v>
      </c>
      <c r="Q11" s="7" t="s">
        <v>17</v>
      </c>
      <c r="R11" s="20" t="s">
        <v>0</v>
      </c>
      <c r="S11" s="28" t="s">
        <v>41</v>
      </c>
      <c r="T11" s="29">
        <v>10</v>
      </c>
      <c r="U11" s="28" t="s">
        <v>25</v>
      </c>
      <c r="V11" s="29">
        <v>21</v>
      </c>
      <c r="W11" s="28" t="s">
        <v>30</v>
      </c>
      <c r="X11" s="29">
        <v>25</v>
      </c>
      <c r="Y11" s="41">
        <f t="shared" si="0"/>
        <v>10</v>
      </c>
      <c r="Z11" s="42">
        <f t="shared" si="1"/>
        <v>116</v>
      </c>
      <c r="AA11" s="47">
        <f t="shared" si="2"/>
        <v>66.73611111111111</v>
      </c>
    </row>
    <row r="12" spans="1:27" ht="16.5" customHeight="1">
      <c r="A12" s="19"/>
      <c r="B12" s="7" t="s">
        <v>32</v>
      </c>
      <c r="C12" s="7" t="s">
        <v>73</v>
      </c>
      <c r="D12" s="6" t="s">
        <v>53</v>
      </c>
      <c r="E12" s="6" t="s">
        <v>38</v>
      </c>
      <c r="F12" s="15" t="s">
        <v>39</v>
      </c>
      <c r="G12" s="19" t="s">
        <v>2</v>
      </c>
      <c r="H12" s="7" t="s">
        <v>0</v>
      </c>
      <c r="I12" s="7" t="s">
        <v>0</v>
      </c>
      <c r="J12" s="7" t="s">
        <v>18</v>
      </c>
      <c r="K12" s="7" t="s">
        <v>2</v>
      </c>
      <c r="L12" s="7" t="s">
        <v>19</v>
      </c>
      <c r="M12" s="7" t="s">
        <v>2</v>
      </c>
      <c r="N12" s="7" t="s">
        <v>18</v>
      </c>
      <c r="O12" s="7" t="s">
        <v>2</v>
      </c>
      <c r="P12" s="7" t="s">
        <v>19</v>
      </c>
      <c r="Q12" s="7" t="s">
        <v>0</v>
      </c>
      <c r="R12" s="20" t="s">
        <v>0</v>
      </c>
      <c r="S12" s="28" t="s">
        <v>41</v>
      </c>
      <c r="T12" s="29">
        <v>4</v>
      </c>
      <c r="U12" s="28" t="s">
        <v>24</v>
      </c>
      <c r="V12" s="29">
        <v>11</v>
      </c>
      <c r="W12" s="28" t="s">
        <v>30</v>
      </c>
      <c r="X12" s="29">
        <v>18</v>
      </c>
      <c r="Y12" s="41">
        <f t="shared" si="0"/>
        <v>9</v>
      </c>
      <c r="Z12" s="42">
        <f t="shared" si="1"/>
        <v>33</v>
      </c>
      <c r="AA12" s="47">
        <f t="shared" si="2"/>
        <v>61.927083333333336</v>
      </c>
    </row>
    <row r="13" spans="1:27" ht="16.5" customHeight="1">
      <c r="A13" s="18"/>
      <c r="B13" s="7"/>
      <c r="C13" s="7" t="s">
        <v>74</v>
      </c>
      <c r="D13" s="6" t="s">
        <v>48</v>
      </c>
      <c r="E13" s="6" t="s">
        <v>27</v>
      </c>
      <c r="F13" s="15" t="s">
        <v>28</v>
      </c>
      <c r="G13" s="19" t="s">
        <v>2</v>
      </c>
      <c r="H13" s="7" t="s">
        <v>2</v>
      </c>
      <c r="I13" s="7" t="s">
        <v>0</v>
      </c>
      <c r="J13" s="7" t="s">
        <v>18</v>
      </c>
      <c r="K13" s="7" t="s">
        <v>2</v>
      </c>
      <c r="L13" s="7" t="s">
        <v>17</v>
      </c>
      <c r="M13" s="7" t="s">
        <v>17</v>
      </c>
      <c r="N13" s="7" t="s">
        <v>18</v>
      </c>
      <c r="O13" s="7" t="s">
        <v>19</v>
      </c>
      <c r="P13" s="7" t="s">
        <v>2</v>
      </c>
      <c r="Q13" s="7" t="s">
        <v>0</v>
      </c>
      <c r="R13" s="20" t="s">
        <v>2</v>
      </c>
      <c r="S13" s="28" t="s">
        <v>41</v>
      </c>
      <c r="T13" s="29">
        <v>6</v>
      </c>
      <c r="U13" s="28" t="s">
        <v>24</v>
      </c>
      <c r="V13" s="29">
        <v>11</v>
      </c>
      <c r="W13" s="28" t="s">
        <v>41</v>
      </c>
      <c r="X13" s="29">
        <v>9</v>
      </c>
      <c r="Y13" s="41">
        <f t="shared" si="0"/>
        <v>9</v>
      </c>
      <c r="Z13" s="42">
        <f t="shared" si="1"/>
        <v>86</v>
      </c>
      <c r="AA13" s="47">
        <f t="shared" si="2"/>
        <v>61.00694444444444</v>
      </c>
    </row>
    <row r="14" spans="1:27" ht="16.5" customHeight="1">
      <c r="A14" s="19"/>
      <c r="B14" s="7"/>
      <c r="C14" s="7" t="s">
        <v>75</v>
      </c>
      <c r="D14" s="6" t="s">
        <v>55</v>
      </c>
      <c r="E14" s="6" t="s">
        <v>27</v>
      </c>
      <c r="F14" s="15" t="s">
        <v>28</v>
      </c>
      <c r="G14" s="19" t="s">
        <v>2</v>
      </c>
      <c r="H14" s="7" t="s">
        <v>2</v>
      </c>
      <c r="I14" s="7" t="s">
        <v>0</v>
      </c>
      <c r="J14" s="7" t="s">
        <v>18</v>
      </c>
      <c r="K14" s="7" t="s">
        <v>2</v>
      </c>
      <c r="L14" s="7" t="s">
        <v>17</v>
      </c>
      <c r="M14" s="7" t="s">
        <v>19</v>
      </c>
      <c r="N14" s="7" t="s">
        <v>17</v>
      </c>
      <c r="O14" s="7" t="s">
        <v>18</v>
      </c>
      <c r="P14" s="7" t="s">
        <v>17</v>
      </c>
      <c r="Q14" s="7" t="s">
        <v>17</v>
      </c>
      <c r="R14" s="20" t="s">
        <v>0</v>
      </c>
      <c r="S14" s="28" t="s">
        <v>41</v>
      </c>
      <c r="T14" s="29">
        <v>13</v>
      </c>
      <c r="U14" s="28" t="s">
        <v>24</v>
      </c>
      <c r="V14" s="29">
        <v>8</v>
      </c>
      <c r="W14" s="28" t="s">
        <v>41</v>
      </c>
      <c r="X14" s="29">
        <v>7</v>
      </c>
      <c r="Y14" s="41">
        <f t="shared" si="0"/>
        <v>9</v>
      </c>
      <c r="Z14" s="42">
        <f t="shared" si="1"/>
        <v>88</v>
      </c>
      <c r="AA14" s="47">
        <f t="shared" si="2"/>
        <v>60.97222222222223</v>
      </c>
    </row>
    <row r="15" spans="1:27" ht="16.5" customHeight="1">
      <c r="A15" s="18"/>
      <c r="B15" s="7"/>
      <c r="C15" s="7" t="s">
        <v>76</v>
      </c>
      <c r="D15" s="6" t="s">
        <v>45</v>
      </c>
      <c r="E15" s="6" t="s">
        <v>38</v>
      </c>
      <c r="F15" s="15" t="s">
        <v>39</v>
      </c>
      <c r="G15" s="19" t="s">
        <v>0</v>
      </c>
      <c r="H15" s="7" t="s">
        <v>2</v>
      </c>
      <c r="I15" s="7" t="s">
        <v>0</v>
      </c>
      <c r="J15" s="7" t="s">
        <v>63</v>
      </c>
      <c r="K15" s="7" t="s">
        <v>2</v>
      </c>
      <c r="L15" s="7" t="s">
        <v>19</v>
      </c>
      <c r="M15" s="7" t="s">
        <v>2</v>
      </c>
      <c r="N15" s="7" t="s">
        <v>2</v>
      </c>
      <c r="O15" s="7" t="s">
        <v>2</v>
      </c>
      <c r="P15" s="7" t="s">
        <v>17</v>
      </c>
      <c r="Q15" s="7" t="s">
        <v>62</v>
      </c>
      <c r="R15" s="20" t="s">
        <v>0</v>
      </c>
      <c r="S15" s="28" t="s">
        <v>41</v>
      </c>
      <c r="T15" s="29">
        <v>7</v>
      </c>
      <c r="U15" s="28" t="s">
        <v>24</v>
      </c>
      <c r="V15" s="29">
        <v>8</v>
      </c>
      <c r="W15" s="28" t="s">
        <v>41</v>
      </c>
      <c r="X15" s="29">
        <v>10</v>
      </c>
      <c r="Y15" s="41">
        <f t="shared" si="0"/>
        <v>7</v>
      </c>
      <c r="Z15" s="42">
        <f t="shared" si="1"/>
        <v>85</v>
      </c>
      <c r="AA15" s="47">
        <f t="shared" si="2"/>
        <v>48.52430555555556</v>
      </c>
    </row>
    <row r="16" spans="1:27" ht="16.5" customHeight="1">
      <c r="A16" s="19"/>
      <c r="B16" s="7" t="s">
        <v>32</v>
      </c>
      <c r="C16" s="7" t="s">
        <v>77</v>
      </c>
      <c r="D16" s="6" t="s">
        <v>52</v>
      </c>
      <c r="E16" s="6" t="s">
        <v>51</v>
      </c>
      <c r="F16" s="15" t="s">
        <v>28</v>
      </c>
      <c r="G16" s="19" t="s">
        <v>2</v>
      </c>
      <c r="H16" s="7" t="s">
        <v>2</v>
      </c>
      <c r="I16" s="7" t="s">
        <v>0</v>
      </c>
      <c r="J16" s="7" t="s">
        <v>2</v>
      </c>
      <c r="K16" s="7" t="s">
        <v>17</v>
      </c>
      <c r="L16" s="7" t="s">
        <v>19</v>
      </c>
      <c r="M16" s="7" t="s">
        <v>19</v>
      </c>
      <c r="N16" s="7" t="s">
        <v>17</v>
      </c>
      <c r="O16" s="7" t="s">
        <v>17</v>
      </c>
      <c r="P16" s="7" t="s">
        <v>0</v>
      </c>
      <c r="Q16" s="7" t="s">
        <v>17</v>
      </c>
      <c r="R16" s="20" t="s">
        <v>2</v>
      </c>
      <c r="S16" s="28" t="s">
        <v>41</v>
      </c>
      <c r="T16" s="29">
        <v>13</v>
      </c>
      <c r="U16" s="28" t="s">
        <v>41</v>
      </c>
      <c r="V16" s="29">
        <v>9</v>
      </c>
      <c r="W16" s="28" t="s">
        <v>41</v>
      </c>
      <c r="X16" s="29">
        <v>13</v>
      </c>
      <c r="Y16" s="41">
        <f t="shared" si="0"/>
        <v>6</v>
      </c>
      <c r="Z16" s="42">
        <f t="shared" si="1"/>
        <v>155</v>
      </c>
      <c r="AA16" s="47">
        <f t="shared" si="2"/>
        <v>41.05902777777778</v>
      </c>
    </row>
    <row r="17" spans="1:27" ht="16.5" customHeight="1" thickBot="1">
      <c r="A17" s="18"/>
      <c r="B17" s="7" t="s">
        <v>32</v>
      </c>
      <c r="C17" s="7" t="s">
        <v>78</v>
      </c>
      <c r="D17" s="6" t="s">
        <v>50</v>
      </c>
      <c r="E17" s="6" t="s">
        <v>51</v>
      </c>
      <c r="F17" s="15" t="s">
        <v>28</v>
      </c>
      <c r="G17" s="21" t="s">
        <v>17</v>
      </c>
      <c r="H17" s="11" t="s">
        <v>19</v>
      </c>
      <c r="I17" s="11" t="s">
        <v>0</v>
      </c>
      <c r="J17" s="11" t="s">
        <v>2</v>
      </c>
      <c r="K17" s="11" t="s">
        <v>17</v>
      </c>
      <c r="L17" s="11" t="s">
        <v>19</v>
      </c>
      <c r="M17" s="11" t="s">
        <v>19</v>
      </c>
      <c r="N17" s="11" t="s">
        <v>17</v>
      </c>
      <c r="O17" s="11" t="s">
        <v>17</v>
      </c>
      <c r="P17" s="11" t="s">
        <v>2</v>
      </c>
      <c r="Q17" s="11" t="s">
        <v>17</v>
      </c>
      <c r="R17" s="22" t="s">
        <v>19</v>
      </c>
      <c r="S17" s="28" t="s">
        <v>41</v>
      </c>
      <c r="T17" s="29">
        <v>21</v>
      </c>
      <c r="U17" s="28" t="s">
        <v>41</v>
      </c>
      <c r="V17" s="29">
        <v>21</v>
      </c>
      <c r="W17" s="28" t="s">
        <v>24</v>
      </c>
      <c r="X17" s="29">
        <v>11</v>
      </c>
      <c r="Y17" s="41">
        <f t="shared" si="0"/>
        <v>3</v>
      </c>
      <c r="Z17" s="42">
        <f t="shared" si="1"/>
        <v>173</v>
      </c>
      <c r="AA17" s="47">
        <f t="shared" si="2"/>
        <v>21.99652777777778</v>
      </c>
    </row>
    <row r="18" spans="6:27" s="2" customFormat="1" ht="16.5" customHeight="1">
      <c r="F18" s="23" t="s">
        <v>21</v>
      </c>
      <c r="G18" s="2">
        <f aca="true" t="shared" si="3" ref="G18:S18">COUNTIF(G3:G17,G1)</f>
        <v>11</v>
      </c>
      <c r="H18" s="2">
        <f t="shared" si="3"/>
        <v>13</v>
      </c>
      <c r="I18" s="2">
        <f t="shared" si="3"/>
        <v>14</v>
      </c>
      <c r="J18" s="2">
        <f t="shared" si="3"/>
        <v>11</v>
      </c>
      <c r="K18" s="2">
        <f t="shared" si="3"/>
        <v>0</v>
      </c>
      <c r="L18" s="2">
        <f t="shared" si="3"/>
        <v>11</v>
      </c>
      <c r="M18" s="2">
        <f t="shared" si="3"/>
        <v>8</v>
      </c>
      <c r="N18" s="2">
        <f t="shared" si="3"/>
        <v>7</v>
      </c>
      <c r="O18" s="2">
        <f t="shared" si="3"/>
        <v>8</v>
      </c>
      <c r="P18" s="2">
        <f t="shared" si="3"/>
        <v>7</v>
      </c>
      <c r="Q18" s="2">
        <f t="shared" si="3"/>
        <v>7</v>
      </c>
      <c r="R18" s="2">
        <f t="shared" si="3"/>
        <v>7</v>
      </c>
      <c r="S18" s="59">
        <f t="shared" si="3"/>
        <v>14</v>
      </c>
      <c r="T18" s="59"/>
      <c r="U18" s="59">
        <f>COUNTIF(U3:U17,U1)</f>
        <v>12</v>
      </c>
      <c r="V18" s="59"/>
      <c r="W18" s="59">
        <f>COUNTIF(W3:W17,W1)</f>
        <v>9</v>
      </c>
      <c r="X18" s="59"/>
      <c r="AA18" s="34"/>
    </row>
    <row r="19" spans="6:27" s="2" customFormat="1" ht="16.5" customHeight="1">
      <c r="F19" s="23" t="s">
        <v>22</v>
      </c>
      <c r="G19" s="2">
        <f aca="true" t="shared" si="4" ref="G19:S19">COUNTA(G3:G17)</f>
        <v>15</v>
      </c>
      <c r="H19" s="2">
        <f t="shared" si="4"/>
        <v>15</v>
      </c>
      <c r="I19" s="2">
        <f t="shared" si="4"/>
        <v>15</v>
      </c>
      <c r="J19" s="2">
        <f t="shared" si="4"/>
        <v>15</v>
      </c>
      <c r="K19" s="2">
        <f t="shared" si="4"/>
        <v>15</v>
      </c>
      <c r="L19" s="2">
        <f t="shared" si="4"/>
        <v>15</v>
      </c>
      <c r="M19" s="2">
        <f t="shared" si="4"/>
        <v>15</v>
      </c>
      <c r="N19" s="2">
        <f t="shared" si="4"/>
        <v>15</v>
      </c>
      <c r="O19" s="2">
        <f t="shared" si="4"/>
        <v>15</v>
      </c>
      <c r="P19" s="2">
        <f t="shared" si="4"/>
        <v>15</v>
      </c>
      <c r="Q19" s="2">
        <f t="shared" si="4"/>
        <v>15</v>
      </c>
      <c r="R19" s="2">
        <f t="shared" si="4"/>
        <v>15</v>
      </c>
      <c r="S19" s="60">
        <f t="shared" si="4"/>
        <v>15</v>
      </c>
      <c r="T19" s="60"/>
      <c r="U19" s="60">
        <f>COUNTA(U3:U17)</f>
        <v>15</v>
      </c>
      <c r="V19" s="60"/>
      <c r="W19" s="60">
        <f>COUNTA(W3:W17)</f>
        <v>15</v>
      </c>
      <c r="X19" s="60"/>
      <c r="AA19" s="34"/>
    </row>
    <row r="20" spans="6:27" s="2" customFormat="1" ht="16.5" customHeight="1">
      <c r="F20" s="23" t="s">
        <v>23</v>
      </c>
      <c r="G20" s="45">
        <f aca="true" t="shared" si="5" ref="G20:S20">IF(G19&lt;&gt;0,100*(G19-G18)/G19,0)</f>
        <v>26.666666666666668</v>
      </c>
      <c r="H20" s="45">
        <f t="shared" si="5"/>
        <v>13.333333333333334</v>
      </c>
      <c r="I20" s="45">
        <f t="shared" si="5"/>
        <v>6.666666666666667</v>
      </c>
      <c r="J20" s="45">
        <f t="shared" si="5"/>
        <v>26.666666666666668</v>
      </c>
      <c r="K20" s="45">
        <f t="shared" si="5"/>
        <v>100</v>
      </c>
      <c r="L20" s="45">
        <f t="shared" si="5"/>
        <v>26.666666666666668</v>
      </c>
      <c r="M20" s="45">
        <f t="shared" si="5"/>
        <v>46.666666666666664</v>
      </c>
      <c r="N20" s="45">
        <f t="shared" si="5"/>
        <v>53.333333333333336</v>
      </c>
      <c r="O20" s="45">
        <f t="shared" si="5"/>
        <v>46.666666666666664</v>
      </c>
      <c r="P20" s="45">
        <f t="shared" si="5"/>
        <v>53.333333333333336</v>
      </c>
      <c r="Q20" s="45">
        <f t="shared" si="5"/>
        <v>53.333333333333336</v>
      </c>
      <c r="R20" s="45">
        <f t="shared" si="5"/>
        <v>53.333333333333336</v>
      </c>
      <c r="S20" s="61">
        <f t="shared" si="5"/>
        <v>6.666666666666667</v>
      </c>
      <c r="T20" s="61"/>
      <c r="U20" s="61">
        <f>IF(U19&lt;&gt;0,100*(U19-U18)/U19,0)</f>
        <v>20</v>
      </c>
      <c r="V20" s="61"/>
      <c r="W20" s="61">
        <f>IF(W19&lt;&gt;0,100*(W19-W18)/W19,0)</f>
        <v>40</v>
      </c>
      <c r="X20" s="61"/>
      <c r="AA20" s="34"/>
    </row>
  </sheetData>
  <mergeCells count="12">
    <mergeCell ref="W19:X19"/>
    <mergeCell ref="W20:X20"/>
    <mergeCell ref="S19:T19"/>
    <mergeCell ref="S20:T20"/>
    <mergeCell ref="U19:V19"/>
    <mergeCell ref="U20:V20"/>
    <mergeCell ref="S1:T1"/>
    <mergeCell ref="U1:V1"/>
    <mergeCell ref="W1:X1"/>
    <mergeCell ref="S18:T18"/>
    <mergeCell ref="W18:X18"/>
    <mergeCell ref="U18:V18"/>
  </mergeCells>
  <printOptions horizontalCentered="1"/>
  <pageMargins left="0.1968503937007874" right="0.1968503937007874" top="1.3779527559055118" bottom="0.3937007874015748" header="0.5118110236220472" footer="0.5118110236220472"/>
  <pageSetup horizontalDpi="600" verticalDpi="600" orientation="landscape" paperSize="9" r:id="rId1"/>
  <headerFooter alignWithMargins="0">
    <oddHeader>&amp;L&amp;"Arial,Bold"&amp;12VIHOR PRE-O ADVENTURE&amp;"Arial,Regular"&amp;9
HRVATSKO-SLOVENSKA PRE-O LIGA
ZAGREB - PARK MAKSIMIR - 03.09.2006.&amp;R&amp;"Arial,Bold"&amp;36A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tabSelected="1" workbookViewId="0" topLeftCell="C1">
      <selection activeCell="D6" sqref="D6"/>
    </sheetView>
  </sheetViews>
  <sheetFormatPr defaultColWidth="9.140625" defaultRowHeight="16.5" customHeight="1"/>
  <cols>
    <col min="1" max="2" width="4.7109375" style="2" customWidth="1"/>
    <col min="3" max="3" width="3.140625" style="2" customWidth="1"/>
    <col min="4" max="5" width="19.00390625" style="1" bestFit="1" customWidth="1"/>
    <col min="6" max="6" width="7.421875" style="2" bestFit="1" customWidth="1"/>
    <col min="7" max="21" width="4.140625" style="1" customWidth="1"/>
    <col min="22" max="23" width="6.7109375" style="1" customWidth="1"/>
    <col min="24" max="24" width="6.7109375" style="35" customWidth="1"/>
    <col min="25" max="16384" width="9.140625" style="1" customWidth="1"/>
  </cols>
  <sheetData>
    <row r="1" spans="7:24" s="5" customFormat="1" ht="16.5" customHeight="1" thickBot="1">
      <c r="G1" s="3" t="s">
        <v>19</v>
      </c>
      <c r="H1" s="4" t="s">
        <v>17</v>
      </c>
      <c r="I1" s="4" t="s">
        <v>2</v>
      </c>
      <c r="J1" s="4" t="s">
        <v>17</v>
      </c>
      <c r="K1" s="4" t="s">
        <v>2</v>
      </c>
      <c r="L1" s="4" t="s">
        <v>17</v>
      </c>
      <c r="M1" s="4" t="s">
        <v>17</v>
      </c>
      <c r="N1" s="4" t="s">
        <v>17</v>
      </c>
      <c r="O1" s="4" t="s">
        <v>2</v>
      </c>
      <c r="P1" s="4" t="s">
        <v>2</v>
      </c>
      <c r="Q1" s="4" t="s">
        <v>2</v>
      </c>
      <c r="R1" s="57" t="s">
        <v>2</v>
      </c>
      <c r="S1" s="58"/>
      <c r="T1" s="57" t="s">
        <v>17</v>
      </c>
      <c r="U1" s="58"/>
      <c r="X1" s="32"/>
    </row>
    <row r="2" spans="1:24" s="5" customFormat="1" ht="16.5" customHeight="1" thickBot="1">
      <c r="A2" s="3" t="s">
        <v>3</v>
      </c>
      <c r="B2" s="4" t="s">
        <v>4</v>
      </c>
      <c r="C2" s="4" t="s">
        <v>1</v>
      </c>
      <c r="D2" s="4" t="s">
        <v>11</v>
      </c>
      <c r="E2" s="4" t="s">
        <v>12</v>
      </c>
      <c r="F2" s="8" t="s">
        <v>13</v>
      </c>
      <c r="G2" s="16">
        <v>1</v>
      </c>
      <c r="H2" s="12">
        <v>2</v>
      </c>
      <c r="I2" s="12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2">
        <v>10</v>
      </c>
      <c r="Q2" s="12">
        <v>11</v>
      </c>
      <c r="R2" s="24" t="s">
        <v>5</v>
      </c>
      <c r="S2" s="25" t="s">
        <v>8</v>
      </c>
      <c r="T2" s="24" t="s">
        <v>6</v>
      </c>
      <c r="U2" s="25" t="s">
        <v>9</v>
      </c>
      <c r="V2" s="30" t="s">
        <v>14</v>
      </c>
      <c r="W2" s="31" t="s">
        <v>15</v>
      </c>
      <c r="X2" s="46" t="s">
        <v>16</v>
      </c>
    </row>
    <row r="3" spans="1:24" ht="16.5" customHeight="1">
      <c r="A3" s="18"/>
      <c r="B3" s="10"/>
      <c r="C3" s="10" t="s">
        <v>64</v>
      </c>
      <c r="D3" s="9" t="s">
        <v>34</v>
      </c>
      <c r="E3" s="9" t="s">
        <v>35</v>
      </c>
      <c r="F3" s="14" t="s">
        <v>36</v>
      </c>
      <c r="G3" s="18" t="s">
        <v>17</v>
      </c>
      <c r="H3" s="10" t="s">
        <v>2</v>
      </c>
      <c r="I3" s="10" t="s">
        <v>2</v>
      </c>
      <c r="J3" s="10" t="s">
        <v>17</v>
      </c>
      <c r="K3" s="10" t="s">
        <v>2</v>
      </c>
      <c r="L3" s="10" t="s">
        <v>17</v>
      </c>
      <c r="M3" s="10" t="s">
        <v>17</v>
      </c>
      <c r="N3" s="10" t="s">
        <v>17</v>
      </c>
      <c r="O3" s="10" t="s">
        <v>17</v>
      </c>
      <c r="P3" s="10" t="s">
        <v>2</v>
      </c>
      <c r="Q3" s="10" t="s">
        <v>2</v>
      </c>
      <c r="R3" s="26" t="s">
        <v>2</v>
      </c>
      <c r="S3" s="27">
        <v>7</v>
      </c>
      <c r="T3" s="26" t="s">
        <v>17</v>
      </c>
      <c r="U3" s="27">
        <v>11</v>
      </c>
      <c r="V3" s="36">
        <f>IF(G3=$G$1,1,0)+IF(H3=$H$1,1,0)+IF(I3=$I$1,1,0)+IF(J3=$J$1,1,0)+IF(K3=$K$1,1,0)+IF(L3=$L$1,1,0)+IF(M3=$M$1,1,0)+IF(N3=$N$1,1,0)+IF(O3=$O$1,1,0)+IF(P3=$P$1,1,0)+IF(Q3=$Q$1,1,0)+IF(R3=$R$1,1,0)+IF(T3=$T$1,1,0)</f>
        <v>10</v>
      </c>
      <c r="W3" s="37">
        <f>IF(AND(R3&lt;&gt;"",S3&lt;&gt;"",T3&lt;&gt;"",U3&lt;&gt;""),S3+U3+(IF(R3=$R$1,0,60)+IF(T3=$T$1,0,60)),"")</f>
        <v>18</v>
      </c>
      <c r="X3" s="38">
        <f>IF(AND(V3&lt;&gt;"",W3&lt;&gt;""),(V3+1-W3/(120*2))*70/(13+1),0)</f>
        <v>54.625</v>
      </c>
    </row>
    <row r="4" spans="1:24" ht="16.5" customHeight="1">
      <c r="A4" s="19"/>
      <c r="B4" s="7"/>
      <c r="C4" s="7" t="s">
        <v>65</v>
      </c>
      <c r="D4" s="6" t="s">
        <v>37</v>
      </c>
      <c r="E4" s="6" t="s">
        <v>38</v>
      </c>
      <c r="F4" s="15" t="s">
        <v>39</v>
      </c>
      <c r="G4" s="19" t="s">
        <v>19</v>
      </c>
      <c r="H4" s="7" t="s">
        <v>2</v>
      </c>
      <c r="I4" s="7" t="s">
        <v>0</v>
      </c>
      <c r="J4" s="7" t="s">
        <v>17</v>
      </c>
      <c r="K4" s="7" t="s">
        <v>17</v>
      </c>
      <c r="L4" s="7" t="s">
        <v>17</v>
      </c>
      <c r="M4" s="7" t="s">
        <v>17</v>
      </c>
      <c r="N4" s="7" t="s">
        <v>19</v>
      </c>
      <c r="O4" s="7" t="s">
        <v>2</v>
      </c>
      <c r="P4" s="7" t="s">
        <v>2</v>
      </c>
      <c r="Q4" s="7" t="s">
        <v>2</v>
      </c>
      <c r="R4" s="28" t="s">
        <v>2</v>
      </c>
      <c r="S4" s="29">
        <v>3</v>
      </c>
      <c r="T4" s="28" t="s">
        <v>17</v>
      </c>
      <c r="U4" s="29">
        <v>11</v>
      </c>
      <c r="V4" s="41">
        <f>IF(G4=$G$1,1,0)+IF(H4=$H$1,1,0)+IF(I4=$I$1,1,0)+IF(J4=$J$1,1,0)+IF(K4=$K$1,1,0)+IF(L4=$L$1,1,0)+IF(M4=$M$1,1,0)+IF(N4=$N$1,1,0)+IF(O4=$O$1,1,0)+IF(P4=$P$1,1,0)+IF(Q4=$Q$1,1,0)+IF(R4=$R$1,1,0)+IF(T4=$T$1,1,0)</f>
        <v>9</v>
      </c>
      <c r="W4" s="42">
        <f>IF(AND(R4&lt;&gt;"",S4&lt;&gt;"",T4&lt;&gt;"",U4&lt;&gt;""),S4+U4+(IF(R4=$R$1,0,60)+IF(T4=$T$1,0,60)),"")</f>
        <v>14</v>
      </c>
      <c r="X4" s="47">
        <f>IF(AND(V4&lt;&gt;"",W4&lt;&gt;""),(V4+1-W4/(120*2))*70/(13+1),0)</f>
        <v>49.70833333333333</v>
      </c>
    </row>
    <row r="5" spans="1:24" ht="16.5" customHeight="1">
      <c r="A5" s="19"/>
      <c r="B5" s="7"/>
      <c r="C5" s="7" t="s">
        <v>66</v>
      </c>
      <c r="D5" s="6" t="s">
        <v>40</v>
      </c>
      <c r="E5" s="6" t="s">
        <v>27</v>
      </c>
      <c r="F5" s="15" t="s">
        <v>28</v>
      </c>
      <c r="G5" s="19" t="s">
        <v>19</v>
      </c>
      <c r="H5" s="7" t="s">
        <v>17</v>
      </c>
      <c r="I5" s="7" t="s">
        <v>0</v>
      </c>
      <c r="J5" s="7" t="s">
        <v>17</v>
      </c>
      <c r="K5" s="7" t="s">
        <v>2</v>
      </c>
      <c r="L5" s="7" t="s">
        <v>17</v>
      </c>
      <c r="M5" s="7" t="s">
        <v>17</v>
      </c>
      <c r="N5" s="7" t="s">
        <v>19</v>
      </c>
      <c r="O5" s="7" t="s">
        <v>2</v>
      </c>
      <c r="P5" s="7" t="s">
        <v>0</v>
      </c>
      <c r="Q5" s="7" t="s">
        <v>2</v>
      </c>
      <c r="R5" s="28" t="s">
        <v>24</v>
      </c>
      <c r="S5" s="29">
        <v>12</v>
      </c>
      <c r="T5" s="28" t="s">
        <v>25</v>
      </c>
      <c r="U5" s="29">
        <v>18</v>
      </c>
      <c r="V5" s="41">
        <f>IF(G5=$G$1,1,0)+IF(H5=$H$1,1,0)+IF(I5=$I$1,1,0)+IF(J5=$J$1,1,0)+IF(K5=$K$1,1,0)+IF(L5=$L$1,1,0)+IF(M5=$M$1,1,0)+IF(N5=$N$1,1,0)+IF(O5=$O$1,1,0)+IF(P5=$P$1,1,0)+IF(Q5=$Q$1,1,0)+IF(R5=$R$1,1,0)+IF(T5=$T$1,1,0)</f>
        <v>9</v>
      </c>
      <c r="W5" s="42">
        <f>IF(AND(R5&lt;&gt;"",S5&lt;&gt;"",T5&lt;&gt;"",U5&lt;&gt;""),S5+U5+(IF(R5=$R$1,0,60)+IF(T5=$T$1,0,60)),"")</f>
        <v>90</v>
      </c>
      <c r="X5" s="47">
        <f>IF(AND(V5&lt;&gt;"",W5&lt;&gt;""),(V5+1-W5/(120*2))*70/(13+1),0)</f>
        <v>48.125</v>
      </c>
    </row>
    <row r="6" spans="1:24" ht="16.5" customHeight="1" thickBot="1">
      <c r="A6" s="18"/>
      <c r="B6" s="7"/>
      <c r="C6" s="7" t="s">
        <v>67</v>
      </c>
      <c r="D6" s="6" t="s">
        <v>80</v>
      </c>
      <c r="E6" s="6" t="s">
        <v>38</v>
      </c>
      <c r="F6" s="15" t="s">
        <v>39</v>
      </c>
      <c r="G6" s="7" t="s">
        <v>17</v>
      </c>
      <c r="H6" s="7" t="s">
        <v>17</v>
      </c>
      <c r="I6" s="7" t="s">
        <v>0</v>
      </c>
      <c r="J6" s="7" t="s">
        <v>2</v>
      </c>
      <c r="K6" s="7" t="s">
        <v>2</v>
      </c>
      <c r="L6" s="7" t="s">
        <v>17</v>
      </c>
      <c r="M6" s="7" t="s">
        <v>17</v>
      </c>
      <c r="N6" s="7" t="s">
        <v>2</v>
      </c>
      <c r="O6" s="7" t="s">
        <v>2</v>
      </c>
      <c r="P6" s="7" t="s">
        <v>2</v>
      </c>
      <c r="Q6" s="7" t="s">
        <v>2</v>
      </c>
      <c r="R6" s="28" t="s">
        <v>30</v>
      </c>
      <c r="S6" s="29">
        <v>10</v>
      </c>
      <c r="T6" s="28" t="s">
        <v>41</v>
      </c>
      <c r="U6" s="29">
        <v>11</v>
      </c>
      <c r="V6" s="41">
        <f>IF(G6=$G$1,1,0)+IF(H6=$H$1,1,0)+IF(I6=$I$1,1,0)+IF(J6=$J$1,1,0)+IF(K6=$K$1,1,0)+IF(L6=$L$1,1,0)+IF(M6=$M$1,1,0)+IF(N6=$N$1,1,0)+IF(O6=$O$1,1,0)+IF(P6=$P$1,1,0)+IF(Q6=$Q$1,1,0)+IF(R6=$R$1,1,0)+IF(T6=$T$1,1,0)</f>
        <v>8</v>
      </c>
      <c r="W6" s="42">
        <f>IF(AND(R6&lt;&gt;"",S6&lt;&gt;"",T6&lt;&gt;"",U6&lt;&gt;""),S6+U6+(IF(R6=$R$1,0,60)+IF(T6=$T$1,0,60)),"")</f>
        <v>81</v>
      </c>
      <c r="X6" s="47">
        <f>IF(AND(V6&lt;&gt;"",W6&lt;&gt;""),(V6+1-W6/(120*2))*70/(13+1),0)</f>
        <v>43.3125</v>
      </c>
    </row>
    <row r="7" spans="6:24" s="2" customFormat="1" ht="16.5" customHeight="1">
      <c r="F7" s="23" t="s">
        <v>21</v>
      </c>
      <c r="G7" s="2">
        <f aca="true" t="shared" si="0" ref="G7:R7">COUNTIF(G3:G6,G1)</f>
        <v>2</v>
      </c>
      <c r="H7" s="2">
        <f t="shared" si="0"/>
        <v>2</v>
      </c>
      <c r="I7" s="2">
        <f t="shared" si="0"/>
        <v>1</v>
      </c>
      <c r="J7" s="2">
        <f t="shared" si="0"/>
        <v>3</v>
      </c>
      <c r="K7" s="2">
        <f t="shared" si="0"/>
        <v>3</v>
      </c>
      <c r="L7" s="2">
        <f t="shared" si="0"/>
        <v>4</v>
      </c>
      <c r="M7" s="2">
        <f t="shared" si="0"/>
        <v>4</v>
      </c>
      <c r="N7" s="2">
        <f t="shared" si="0"/>
        <v>1</v>
      </c>
      <c r="O7" s="2">
        <f t="shared" si="0"/>
        <v>3</v>
      </c>
      <c r="P7" s="2">
        <f t="shared" si="0"/>
        <v>3</v>
      </c>
      <c r="Q7" s="2">
        <f t="shared" si="0"/>
        <v>4</v>
      </c>
      <c r="R7" s="59">
        <f t="shared" si="0"/>
        <v>3</v>
      </c>
      <c r="S7" s="59"/>
      <c r="T7" s="59">
        <f>COUNTIF(T3:T6,T1)</f>
        <v>3</v>
      </c>
      <c r="U7" s="59"/>
      <c r="X7" s="34"/>
    </row>
    <row r="8" spans="6:24" s="2" customFormat="1" ht="16.5" customHeight="1">
      <c r="F8" s="23" t="s">
        <v>22</v>
      </c>
      <c r="G8" s="2">
        <f aca="true" t="shared" si="1" ref="G8:R8">COUNTA(G3:G6)</f>
        <v>4</v>
      </c>
      <c r="H8" s="2">
        <f t="shared" si="1"/>
        <v>4</v>
      </c>
      <c r="I8" s="2">
        <f t="shared" si="1"/>
        <v>4</v>
      </c>
      <c r="J8" s="2">
        <f t="shared" si="1"/>
        <v>4</v>
      </c>
      <c r="K8" s="2">
        <f t="shared" si="1"/>
        <v>4</v>
      </c>
      <c r="L8" s="2">
        <f t="shared" si="1"/>
        <v>4</v>
      </c>
      <c r="M8" s="2">
        <f t="shared" si="1"/>
        <v>4</v>
      </c>
      <c r="N8" s="2">
        <f t="shared" si="1"/>
        <v>4</v>
      </c>
      <c r="O8" s="2">
        <f t="shared" si="1"/>
        <v>4</v>
      </c>
      <c r="P8" s="2">
        <f t="shared" si="1"/>
        <v>4</v>
      </c>
      <c r="Q8" s="2">
        <f t="shared" si="1"/>
        <v>4</v>
      </c>
      <c r="R8" s="60">
        <f t="shared" si="1"/>
        <v>4</v>
      </c>
      <c r="S8" s="60"/>
      <c r="T8" s="60">
        <f>COUNTA(T3:T6)</f>
        <v>4</v>
      </c>
      <c r="U8" s="60"/>
      <c r="X8" s="34"/>
    </row>
    <row r="9" spans="6:24" s="2" customFormat="1" ht="16.5" customHeight="1">
      <c r="F9" s="23" t="s">
        <v>23</v>
      </c>
      <c r="G9" s="45">
        <f aca="true" t="shared" si="2" ref="G9:R9">IF(G8&lt;&gt;0,100*(G8-G7)/G8,0)</f>
        <v>50</v>
      </c>
      <c r="H9" s="45">
        <f t="shared" si="2"/>
        <v>50</v>
      </c>
      <c r="I9" s="45">
        <f t="shared" si="2"/>
        <v>75</v>
      </c>
      <c r="J9" s="45">
        <f t="shared" si="2"/>
        <v>25</v>
      </c>
      <c r="K9" s="45">
        <f t="shared" si="2"/>
        <v>25</v>
      </c>
      <c r="L9" s="45">
        <f t="shared" si="2"/>
        <v>0</v>
      </c>
      <c r="M9" s="45">
        <f t="shared" si="2"/>
        <v>0</v>
      </c>
      <c r="N9" s="45">
        <f t="shared" si="2"/>
        <v>75</v>
      </c>
      <c r="O9" s="45">
        <f t="shared" si="2"/>
        <v>25</v>
      </c>
      <c r="P9" s="45">
        <f t="shared" si="2"/>
        <v>25</v>
      </c>
      <c r="Q9" s="45">
        <f t="shared" si="2"/>
        <v>0</v>
      </c>
      <c r="R9" s="61">
        <f t="shared" si="2"/>
        <v>25</v>
      </c>
      <c r="S9" s="61"/>
      <c r="T9" s="61">
        <f>IF(T8&lt;&gt;0,100*(T8-T7)/T8,0)</f>
        <v>25</v>
      </c>
      <c r="U9" s="61"/>
      <c r="X9" s="34"/>
    </row>
  </sheetData>
  <mergeCells count="8">
    <mergeCell ref="R1:S1"/>
    <mergeCell ref="T1:U1"/>
    <mergeCell ref="R8:S8"/>
    <mergeCell ref="R9:S9"/>
    <mergeCell ref="R7:S7"/>
    <mergeCell ref="T7:U7"/>
    <mergeCell ref="T8:U8"/>
    <mergeCell ref="T9:U9"/>
  </mergeCells>
  <printOptions horizontalCentered="1"/>
  <pageMargins left="0.3937007874015748" right="0.3937007874015748" top="1.3779527559055118" bottom="0.3937007874015748" header="0.5118110236220472" footer="0.5118110236220472"/>
  <pageSetup horizontalDpi="600" verticalDpi="600" orientation="landscape" paperSize="9" r:id="rId1"/>
  <headerFooter alignWithMargins="0">
    <oddHeader>&amp;L&amp;"Arial,Bold"&amp;12VIHOR PRE-O ADVENTURE&amp;"Arial,Regular"&amp;9
HRVATSKO-SLOVENSKA PRE-O LIGA
ZAGREB - PARK MAKSIMIR - 03.09.2006.&amp;R&amp;"Arial,Bold"&amp;36B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E7" sqref="E7"/>
    </sheetView>
  </sheetViews>
  <sheetFormatPr defaultColWidth="9.140625" defaultRowHeight="16.5" customHeight="1"/>
  <cols>
    <col min="1" max="1" width="4.7109375" style="2" customWidth="1"/>
    <col min="2" max="2" width="4.7109375" style="1" customWidth="1"/>
    <col min="3" max="3" width="3.140625" style="2" customWidth="1"/>
    <col min="4" max="5" width="19.00390625" style="1" bestFit="1" customWidth="1"/>
    <col min="6" max="6" width="7.421875" style="2" bestFit="1" customWidth="1"/>
    <col min="7" max="17" width="6.140625" style="1" customWidth="1"/>
    <col min="18" max="19" width="6.7109375" style="1" customWidth="1"/>
    <col min="20" max="20" width="6.7109375" style="35" customWidth="1"/>
    <col min="21" max="16384" width="9.140625" style="1" customWidth="1"/>
  </cols>
  <sheetData>
    <row r="1" spans="2:20" s="5" customFormat="1" ht="16.5" customHeight="1" thickBot="1">
      <c r="B1" s="43"/>
      <c r="G1" s="3" t="s">
        <v>19</v>
      </c>
      <c r="H1" s="4" t="s">
        <v>2</v>
      </c>
      <c r="I1" s="4" t="s">
        <v>19</v>
      </c>
      <c r="J1" s="4" t="s">
        <v>0</v>
      </c>
      <c r="K1" s="4" t="s">
        <v>2</v>
      </c>
      <c r="L1" s="4" t="s">
        <v>0</v>
      </c>
      <c r="M1" s="4" t="s">
        <v>17</v>
      </c>
      <c r="N1" s="4" t="s">
        <v>2</v>
      </c>
      <c r="O1" s="4" t="s">
        <v>0</v>
      </c>
      <c r="P1" s="57" t="s">
        <v>20</v>
      </c>
      <c r="Q1" s="58"/>
      <c r="T1" s="32"/>
    </row>
    <row r="2" spans="1:20" s="5" customFormat="1" ht="16.5" customHeight="1" thickBot="1">
      <c r="A2" s="3" t="s">
        <v>3</v>
      </c>
      <c r="B2" s="44" t="s">
        <v>4</v>
      </c>
      <c r="C2" s="4" t="s">
        <v>1</v>
      </c>
      <c r="D2" s="4" t="s">
        <v>11</v>
      </c>
      <c r="E2" s="4" t="s">
        <v>12</v>
      </c>
      <c r="F2" s="8" t="s">
        <v>13</v>
      </c>
      <c r="G2" s="16">
        <v>1</v>
      </c>
      <c r="H2" s="12">
        <v>2</v>
      </c>
      <c r="I2" s="12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24" t="s">
        <v>5</v>
      </c>
      <c r="Q2" s="25" t="s">
        <v>8</v>
      </c>
      <c r="R2" s="39" t="s">
        <v>14</v>
      </c>
      <c r="S2" s="31" t="s">
        <v>15</v>
      </c>
      <c r="T2" s="33" t="s">
        <v>16</v>
      </c>
    </row>
    <row r="3" spans="1:20" ht="16.5" customHeight="1">
      <c r="A3" s="48"/>
      <c r="B3" s="50"/>
      <c r="C3" s="49" t="s">
        <v>64</v>
      </c>
      <c r="D3" s="50" t="s">
        <v>26</v>
      </c>
      <c r="E3" s="50" t="s">
        <v>27</v>
      </c>
      <c r="F3" s="51" t="s">
        <v>28</v>
      </c>
      <c r="G3" s="48" t="s">
        <v>19</v>
      </c>
      <c r="H3" s="49" t="s">
        <v>2</v>
      </c>
      <c r="I3" s="49" t="s">
        <v>19</v>
      </c>
      <c r="J3" s="49" t="s">
        <v>19</v>
      </c>
      <c r="K3" s="49" t="s">
        <v>2</v>
      </c>
      <c r="L3" s="49" t="s">
        <v>0</v>
      </c>
      <c r="M3" s="49" t="s">
        <v>19</v>
      </c>
      <c r="N3" s="49" t="s">
        <v>2</v>
      </c>
      <c r="O3" s="49" t="s">
        <v>0</v>
      </c>
      <c r="P3" s="52" t="s">
        <v>20</v>
      </c>
      <c r="Q3" s="53">
        <v>18</v>
      </c>
      <c r="R3" s="36">
        <f>IF(G3=$G$1,1,0)+IF(H3=$H$1,1,0)+IF(I3=$I$1,1,0)+IF(J3=$J$1,1,0)+IF(K3=$K$1,1,0)+IF(L3=$L$1,1,0)+IF(M3=$M$1,1,0)+IF(N3=$N$1,1,0)+IF(O3=$O$1,1,0)+IF(P3=$P$1,1,0)</f>
        <v>8</v>
      </c>
      <c r="S3" s="54">
        <f>IF(AND(P3&lt;&gt;"",Q3&lt;&gt;""),Q3+(IF(P3=$P$1,0,60)),"")</f>
        <v>18</v>
      </c>
      <c r="T3" s="38">
        <f>IF(AND(R3&lt;&gt;"",S3&lt;&gt;""),(R3+1-S3/(120*1))*40/(9+1),0)</f>
        <v>35.4</v>
      </c>
    </row>
    <row r="4" spans="1:20" ht="16.5" customHeight="1">
      <c r="A4" s="19"/>
      <c r="B4" s="6"/>
      <c r="C4" s="7" t="s">
        <v>65</v>
      </c>
      <c r="D4" s="6" t="s">
        <v>29</v>
      </c>
      <c r="E4" s="6" t="s">
        <v>27</v>
      </c>
      <c r="F4" s="15" t="s">
        <v>28</v>
      </c>
      <c r="G4" s="19" t="s">
        <v>19</v>
      </c>
      <c r="H4" s="7" t="s">
        <v>2</v>
      </c>
      <c r="I4" s="7" t="s">
        <v>18</v>
      </c>
      <c r="J4" s="7" t="s">
        <v>19</v>
      </c>
      <c r="K4" s="7" t="s">
        <v>2</v>
      </c>
      <c r="L4" s="7" t="s">
        <v>18</v>
      </c>
      <c r="M4" s="7" t="s">
        <v>17</v>
      </c>
      <c r="N4" s="7" t="s">
        <v>2</v>
      </c>
      <c r="O4" s="7" t="s">
        <v>0</v>
      </c>
      <c r="P4" s="28" t="s">
        <v>20</v>
      </c>
      <c r="Q4" s="29">
        <v>19</v>
      </c>
      <c r="R4" s="41">
        <f>IF(G4=$G$1,1,0)+IF(H4=$H$1,1,0)+IF(I4=$I$1,1,0)+IF(J4=$J$1,1,0)+IF(K4=$K$1,1,0)+IF(L4=$L$1,1,0)+IF(M4=$M$1,1,0)+IF(N4=$N$1,1,0)+IF(O4=$O$1,1,0)+IF(P4=$P$1,1,0)</f>
        <v>7</v>
      </c>
      <c r="S4" s="42">
        <f>IF(P4&lt;&gt;"",Q4+(IF(P4=$P$1,0,60)),"")</f>
        <v>19</v>
      </c>
      <c r="T4" s="47">
        <f>IF(AND(R4&lt;&gt;"",S4&lt;&gt;""),(R4+1-S4/(120*1))*40/(10+1),0)</f>
        <v>28.515151515151516</v>
      </c>
    </row>
    <row r="5" spans="1:20" ht="16.5" customHeight="1">
      <c r="A5" s="19"/>
      <c r="B5" s="6"/>
      <c r="C5" s="7" t="s">
        <v>66</v>
      </c>
      <c r="D5" s="6" t="s">
        <v>31</v>
      </c>
      <c r="E5" s="6" t="s">
        <v>79</v>
      </c>
      <c r="F5" s="15" t="s">
        <v>28</v>
      </c>
      <c r="G5" s="19"/>
      <c r="H5" s="7" t="s">
        <v>2</v>
      </c>
      <c r="I5" s="7" t="s">
        <v>0</v>
      </c>
      <c r="J5" s="7" t="s">
        <v>2</v>
      </c>
      <c r="K5" s="7" t="s">
        <v>2</v>
      </c>
      <c r="L5" s="7" t="s">
        <v>2</v>
      </c>
      <c r="M5" s="7" t="s">
        <v>17</v>
      </c>
      <c r="N5" s="7" t="s">
        <v>2</v>
      </c>
      <c r="O5" s="7" t="s">
        <v>0</v>
      </c>
      <c r="P5" s="28" t="s">
        <v>20</v>
      </c>
      <c r="Q5" s="29">
        <v>33</v>
      </c>
      <c r="R5" s="41">
        <f>IF(G5=$G$1,1,0)+IF(H5=$H$1,1,0)+IF(I5=$I$1,1,0)+IF(J5=$J$1,1,0)+IF(K5=$K$1,1,0)+IF(L5=$L$1,1,0)+IF(M5=$M$1,1,0)+IF(N5=$N$1,1,0)+IF(O5=$O$1,1,0)+IF(P5=$P$1,1,0)</f>
        <v>6</v>
      </c>
      <c r="S5" s="42">
        <f>IF(P5&lt;&gt;"",Q5+(IF(P5=$P$1,0,60)),"")</f>
        <v>33</v>
      </c>
      <c r="T5" s="47">
        <f>IF(AND(R5&lt;&gt;"",S5&lt;&gt;""),(R5+1-S5/(120*1))*40/(10+1),0)</f>
        <v>24.454545454545453</v>
      </c>
    </row>
    <row r="6" spans="1:20" ht="16.5" customHeight="1">
      <c r="A6" s="19"/>
      <c r="B6" s="6"/>
      <c r="C6" s="7" t="s">
        <v>67</v>
      </c>
      <c r="D6" s="6" t="s">
        <v>33</v>
      </c>
      <c r="E6" s="6" t="s">
        <v>79</v>
      </c>
      <c r="F6" s="15" t="s">
        <v>28</v>
      </c>
      <c r="G6" s="19" t="s">
        <v>17</v>
      </c>
      <c r="H6" s="7" t="s">
        <v>0</v>
      </c>
      <c r="I6" s="7" t="s">
        <v>0</v>
      </c>
      <c r="J6" s="7" t="s">
        <v>2</v>
      </c>
      <c r="K6" s="7" t="s">
        <v>2</v>
      </c>
      <c r="L6" s="7" t="s">
        <v>2</v>
      </c>
      <c r="M6" s="7" t="s">
        <v>17</v>
      </c>
      <c r="N6" s="7" t="s">
        <v>2</v>
      </c>
      <c r="O6" s="7" t="s">
        <v>0</v>
      </c>
      <c r="P6" s="28" t="s">
        <v>20</v>
      </c>
      <c r="Q6" s="29">
        <v>18</v>
      </c>
      <c r="R6" s="41">
        <f>IF(G6=$G$1,1,0)+IF(H6=$H$1,1,0)+IF(I6=$I$1,1,0)+IF(J6=$J$1,1,0)+IF(K6=$K$1,1,0)+IF(L6=$L$1,1,0)+IF(M6=$M$1,1,0)+IF(N6=$N$1,1,0)+IF(O6=$O$1,1,0)+IF(P6=$P$1,1,0)</f>
        <v>5</v>
      </c>
      <c r="S6" s="42">
        <f>IF(P6&lt;&gt;"",Q6+(IF(P6=$P$1,0,60)),"")</f>
        <v>18</v>
      </c>
      <c r="T6" s="47">
        <f>IF(AND(R6&lt;&gt;"",S6&lt;&gt;""),(R6+1-S6/(120*1))*40/(10+1),0)</f>
        <v>21.272727272727273</v>
      </c>
    </row>
    <row r="7" spans="2:20" s="2" customFormat="1" ht="16.5" customHeight="1">
      <c r="B7" s="1"/>
      <c r="F7" s="23" t="s">
        <v>21</v>
      </c>
      <c r="G7" s="2">
        <f aca="true" t="shared" si="0" ref="G7:P7">COUNTIF(G3:G6,G1)</f>
        <v>2</v>
      </c>
      <c r="H7" s="2">
        <f t="shared" si="0"/>
        <v>3</v>
      </c>
      <c r="I7" s="2">
        <f t="shared" si="0"/>
        <v>1</v>
      </c>
      <c r="J7" s="2">
        <f t="shared" si="0"/>
        <v>0</v>
      </c>
      <c r="K7" s="2">
        <f t="shared" si="0"/>
        <v>4</v>
      </c>
      <c r="L7" s="2">
        <f t="shared" si="0"/>
        <v>1</v>
      </c>
      <c r="M7" s="2">
        <f t="shared" si="0"/>
        <v>3</v>
      </c>
      <c r="N7" s="2">
        <f t="shared" si="0"/>
        <v>4</v>
      </c>
      <c r="O7" s="2">
        <f t="shared" si="0"/>
        <v>4</v>
      </c>
      <c r="P7" s="62">
        <f t="shared" si="0"/>
        <v>4</v>
      </c>
      <c r="Q7" s="62"/>
      <c r="T7" s="34"/>
    </row>
    <row r="8" spans="2:20" s="2" customFormat="1" ht="16.5" customHeight="1">
      <c r="B8" s="1"/>
      <c r="F8" s="23" t="s">
        <v>22</v>
      </c>
      <c r="G8" s="2">
        <f aca="true" t="shared" si="1" ref="G8:P8">COUNTA(G3:G6)</f>
        <v>3</v>
      </c>
      <c r="H8" s="2">
        <f t="shared" si="1"/>
        <v>4</v>
      </c>
      <c r="I8" s="2">
        <f t="shared" si="1"/>
        <v>4</v>
      </c>
      <c r="J8" s="2">
        <f t="shared" si="1"/>
        <v>4</v>
      </c>
      <c r="K8" s="2">
        <f t="shared" si="1"/>
        <v>4</v>
      </c>
      <c r="L8" s="2">
        <f t="shared" si="1"/>
        <v>4</v>
      </c>
      <c r="M8" s="2">
        <f t="shared" si="1"/>
        <v>4</v>
      </c>
      <c r="N8" s="2">
        <f t="shared" si="1"/>
        <v>4</v>
      </c>
      <c r="O8" s="2">
        <f t="shared" si="1"/>
        <v>4</v>
      </c>
      <c r="P8" s="60">
        <f t="shared" si="1"/>
        <v>4</v>
      </c>
      <c r="Q8" s="60"/>
      <c r="T8" s="34"/>
    </row>
    <row r="9" spans="2:20" s="2" customFormat="1" ht="16.5" customHeight="1">
      <c r="B9" s="1"/>
      <c r="F9" s="23" t="s">
        <v>23</v>
      </c>
      <c r="G9" s="2">
        <f aca="true" t="shared" si="2" ref="G9:P9">IF(G8&lt;&gt;0,100*(G8-G7)/G8,0)</f>
        <v>33.333333333333336</v>
      </c>
      <c r="H9" s="2">
        <f t="shared" si="2"/>
        <v>25</v>
      </c>
      <c r="I9" s="2">
        <f t="shared" si="2"/>
        <v>75</v>
      </c>
      <c r="J9" s="2">
        <f t="shared" si="2"/>
        <v>100</v>
      </c>
      <c r="K9" s="2">
        <f t="shared" si="2"/>
        <v>0</v>
      </c>
      <c r="L9" s="2">
        <f t="shared" si="2"/>
        <v>75</v>
      </c>
      <c r="M9" s="2">
        <f t="shared" si="2"/>
        <v>25</v>
      </c>
      <c r="N9" s="2">
        <f t="shared" si="2"/>
        <v>0</v>
      </c>
      <c r="O9" s="2">
        <f t="shared" si="2"/>
        <v>0</v>
      </c>
      <c r="P9" s="60">
        <f t="shared" si="2"/>
        <v>0</v>
      </c>
      <c r="Q9" s="60"/>
      <c r="T9" s="34"/>
    </row>
  </sheetData>
  <mergeCells count="4">
    <mergeCell ref="P7:Q7"/>
    <mergeCell ref="P1:Q1"/>
    <mergeCell ref="P8:Q8"/>
    <mergeCell ref="P9:Q9"/>
  </mergeCells>
  <printOptions horizontalCentered="1"/>
  <pageMargins left="0.3937007874015748" right="0.3937007874015748" top="1.3779527559055118" bottom="0.3937007874015748" header="0.5118110236220472" footer="0.5118110236220472"/>
  <pageSetup horizontalDpi="600" verticalDpi="600" orientation="landscape" paperSize="9" r:id="rId1"/>
  <headerFooter alignWithMargins="0">
    <oddHeader>&amp;L&amp;"Arial,Bold"&amp;12VIHOR PRE-O ADVENTURE&amp;"Arial,Regular"&amp;10
&amp;9HRVATSKO-SLOVENSKA PRE-O LIGA
ZAGREB - PARK MAKSIMIR - 03.09.2006.&amp;R&amp;"Arial,Bold"&amp;36N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Zdenko</dc:creator>
  <cp:keywords/>
  <dc:description/>
  <cp:lastModifiedBy>PSZ</cp:lastModifiedBy>
  <cp:lastPrinted>2006-09-01T21:46:46Z</cp:lastPrinted>
  <dcterms:created xsi:type="dcterms:W3CDTF">2006-04-03T11:32:57Z</dcterms:created>
  <dcterms:modified xsi:type="dcterms:W3CDTF">2006-09-08T09:59:55Z</dcterms:modified>
  <cp:category/>
  <cp:version/>
  <cp:contentType/>
  <cp:contentStatus/>
</cp:coreProperties>
</file>