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90" activeTab="1"/>
  </bookViews>
  <sheets>
    <sheet name="E kategorija" sheetId="1" r:id="rId1"/>
    <sheet name="A kategorija" sheetId="2" r:id="rId2"/>
    <sheet name="N kategorija" sheetId="3" r:id="rId3"/>
  </sheets>
  <definedNames>
    <definedName name="_xlnm.Print_Area" localSheetId="1">'A kategorija'!$B$1:$AG$24</definedName>
    <definedName name="_xlnm.Print_Area" localSheetId="0">'E kategorija'!$B$1:$AL$32</definedName>
    <definedName name="_xlnm.Print_Area" localSheetId="2">'N kategorija'!$B$1:$AA$10</definedName>
  </definedNames>
  <calcPr fullCalcOnLoad="1"/>
</workbook>
</file>

<file path=xl/sharedStrings.xml><?xml version="1.0" encoding="utf-8"?>
<sst xmlns="http://schemas.openxmlformats.org/spreadsheetml/2006/main" count="1061" uniqueCount="105">
  <si>
    <t>A</t>
  </si>
  <si>
    <t>P</t>
  </si>
  <si>
    <t>B</t>
  </si>
  <si>
    <t>T1</t>
  </si>
  <si>
    <t>T2</t>
  </si>
  <si>
    <t>T3</t>
  </si>
  <si>
    <t>t1</t>
  </si>
  <si>
    <t>t2</t>
  </si>
  <si>
    <t>t3</t>
  </si>
  <si>
    <t>NAME</t>
  </si>
  <si>
    <t>CLUB</t>
  </si>
  <si>
    <t>COUNTRY</t>
  </si>
  <si>
    <t>POINTS</t>
  </si>
  <si>
    <t>TIME</t>
  </si>
  <si>
    <t>LEAGUE</t>
  </si>
  <si>
    <t>C</t>
  </si>
  <si>
    <t>Z</t>
  </si>
  <si>
    <t>D</t>
  </si>
  <si>
    <t>E</t>
  </si>
  <si>
    <t>Correct answers</t>
  </si>
  <si>
    <t>Given answers</t>
  </si>
  <si>
    <t>Percent incorrect answers</t>
  </si>
  <si>
    <t>J</t>
  </si>
  <si>
    <t>T4</t>
  </si>
  <si>
    <t>T5</t>
  </si>
  <si>
    <t>T6</t>
  </si>
  <si>
    <t>T7</t>
  </si>
  <si>
    <t>T8</t>
  </si>
  <si>
    <t>T9</t>
  </si>
  <si>
    <t>T10</t>
  </si>
  <si>
    <t>T11</t>
  </si>
  <si>
    <t>t4</t>
  </si>
  <si>
    <t>t5</t>
  </si>
  <si>
    <t>t6</t>
  </si>
  <si>
    <t>t7</t>
  </si>
  <si>
    <t>t8</t>
  </si>
  <si>
    <t>t9</t>
  </si>
  <si>
    <t>t10</t>
  </si>
  <si>
    <t>t11</t>
  </si>
  <si>
    <t>O</t>
  </si>
  <si>
    <t>Niko Čižek</t>
  </si>
  <si>
    <t>Anja Babič</t>
  </si>
  <si>
    <t>Dejan Podlipnik</t>
  </si>
  <si>
    <t>Fanika Trunkelj</t>
  </si>
  <si>
    <t>Mateja Keresteš</t>
  </si>
  <si>
    <t>Timi Čižek</t>
  </si>
  <si>
    <t>Krešo Keresteš</t>
  </si>
  <si>
    <t>Ivo Tišljar</t>
  </si>
  <si>
    <t>Dario Štambuk</t>
  </si>
  <si>
    <t>Dalibor Perković</t>
  </si>
  <si>
    <t>Zdenko Horjan</t>
  </si>
  <si>
    <t>Ivana Gobec</t>
  </si>
  <si>
    <t>Damir Gobec</t>
  </si>
  <si>
    <t>Nenad Mihaljević</t>
  </si>
  <si>
    <t>Tomislav Varnica</t>
  </si>
  <si>
    <t>Duša Haložan Sedej</t>
  </si>
  <si>
    <t>Vlado Sedej</t>
  </si>
  <si>
    <t>Márton Scultéty</t>
  </si>
  <si>
    <t>Mrgud Pajko</t>
  </si>
  <si>
    <t>Zlatko Prelog</t>
  </si>
  <si>
    <t>Nenad Lovrec</t>
  </si>
  <si>
    <t>Ivor Mikulčić</t>
  </si>
  <si>
    <t>Vladimir Tkalec</t>
  </si>
  <si>
    <t>Darko Duhović</t>
  </si>
  <si>
    <t>Mihaela Kočila</t>
  </si>
  <si>
    <t>Manuela Tkalec</t>
  </si>
  <si>
    <t>OK Trzin</t>
  </si>
  <si>
    <t>POK Maksimir</t>
  </si>
  <si>
    <t>OK Vihor</t>
  </si>
  <si>
    <t>OK Azimut</t>
  </si>
  <si>
    <t>Hungarian O-Fanatics</t>
  </si>
  <si>
    <t>OK DIF</t>
  </si>
  <si>
    <t>OK Medjimurje</t>
  </si>
  <si>
    <t>SLO</t>
  </si>
  <si>
    <t>CRO</t>
  </si>
  <si>
    <t>HUN</t>
  </si>
  <si>
    <t>SRB</t>
  </si>
  <si>
    <t>X</t>
  </si>
  <si>
    <t>Mario Štambuk</t>
  </si>
  <si>
    <t>Matej Štambuk</t>
  </si>
  <si>
    <t>Orsolya Scultéty</t>
  </si>
  <si>
    <t>Krisztián Perei</t>
  </si>
  <si>
    <t>Ivica Bertol</t>
  </si>
  <si>
    <t>Robert Težak</t>
  </si>
  <si>
    <t>Dora Težak</t>
  </si>
  <si>
    <t>Ivana Težak</t>
  </si>
  <si>
    <t>Luka Mihaljević</t>
  </si>
  <si>
    <t>Dean Pletikosa</t>
  </si>
  <si>
    <t>Teodora Kučinac</t>
  </si>
  <si>
    <t>Nina Viktorija Miković</t>
  </si>
  <si>
    <t>Viktorio Miković</t>
  </si>
  <si>
    <t>Lea Gobec</t>
  </si>
  <si>
    <t>Darinka Lovrec</t>
  </si>
  <si>
    <t>Iva Lovrec</t>
  </si>
  <si>
    <t>Vladimir Grgesina</t>
  </si>
  <si>
    <t>Matija Kučinac</t>
  </si>
  <si>
    <t>Mislav Sajatovic Suba</t>
  </si>
  <si>
    <t>Mia Lovrec</t>
  </si>
  <si>
    <t>OK Kapela</t>
  </si>
  <si>
    <t>Timo Gobec</t>
  </si>
  <si>
    <t>Nino Stančić Vidrač</t>
  </si>
  <si>
    <t>Neg</t>
  </si>
  <si>
    <t>V</t>
  </si>
  <si>
    <t xml:space="preserve"> +</t>
  </si>
  <si>
    <t xml:space="preserve"> +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</si>
</sst>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"/>
    <numFmt numFmtId="173" formatCode="#0"/>
    <numFmt numFmtId="174" formatCode="#00"/>
    <numFmt numFmtId="175" formatCode="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" fontId="1" fillId="35" borderId="0" xfId="0" applyNumberFormat="1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pane xSplit="7" ySplit="2" topLeftCell="H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22" sqref="K22"/>
    </sheetView>
  </sheetViews>
  <sheetFormatPr defaultColWidth="9.140625" defaultRowHeight="16.5" customHeight="1"/>
  <cols>
    <col min="1" max="1" width="9.140625" style="1" customWidth="1"/>
    <col min="2" max="4" width="3.7109375" style="2" customWidth="1"/>
    <col min="5" max="5" width="19.00390625" style="1" bestFit="1" customWidth="1"/>
    <col min="6" max="6" width="13.57421875" style="1" customWidth="1"/>
    <col min="7" max="7" width="10.57421875" style="2" customWidth="1"/>
    <col min="8" max="35" width="3.7109375" style="1" customWidth="1"/>
    <col min="36" max="36" width="3.7109375" style="38" customWidth="1"/>
    <col min="37" max="38" width="6.7109375" style="1" customWidth="1"/>
    <col min="39" max="39" width="7.7109375" style="31" customWidth="1"/>
    <col min="40" max="40" width="9.140625" style="31" customWidth="1"/>
    <col min="41" max="16384" width="9.140625" style="1" customWidth="1"/>
  </cols>
  <sheetData>
    <row r="1" spans="8:40" s="5" customFormat="1" ht="16.5" customHeight="1" thickBot="1">
      <c r="H1" s="3" t="s">
        <v>16</v>
      </c>
      <c r="I1" s="4" t="s">
        <v>16</v>
      </c>
      <c r="J1" s="4" t="s">
        <v>0</v>
      </c>
      <c r="K1" s="4" t="s">
        <v>15</v>
      </c>
      <c r="L1" s="4" t="s">
        <v>2</v>
      </c>
      <c r="M1" s="8" t="s">
        <v>2</v>
      </c>
      <c r="N1" s="98" t="s">
        <v>2</v>
      </c>
      <c r="O1" s="99"/>
      <c r="P1" s="100" t="s">
        <v>2</v>
      </c>
      <c r="Q1" s="97"/>
      <c r="R1" s="96" t="s">
        <v>2</v>
      </c>
      <c r="S1" s="97"/>
      <c r="T1" s="96" t="s">
        <v>18</v>
      </c>
      <c r="U1" s="97"/>
      <c r="V1" s="96" t="s">
        <v>2</v>
      </c>
      <c r="W1" s="97"/>
      <c r="X1" s="96" t="s">
        <v>15</v>
      </c>
      <c r="Y1" s="97"/>
      <c r="Z1" s="96" t="s">
        <v>17</v>
      </c>
      <c r="AA1" s="97"/>
      <c r="AB1" s="96" t="s">
        <v>15</v>
      </c>
      <c r="AC1" s="97"/>
      <c r="AD1" s="96" t="s">
        <v>0</v>
      </c>
      <c r="AE1" s="97"/>
      <c r="AF1" s="96" t="s">
        <v>0</v>
      </c>
      <c r="AG1" s="97"/>
      <c r="AH1" s="96" t="s">
        <v>18</v>
      </c>
      <c r="AI1" s="97"/>
      <c r="AJ1" s="34"/>
      <c r="AM1" s="29"/>
      <c r="AN1" s="29"/>
    </row>
    <row r="2" spans="2:40" s="5" customFormat="1" ht="16.5" customHeight="1" thickBot="1">
      <c r="B2" s="3" t="s">
        <v>39</v>
      </c>
      <c r="C2" s="4" t="s">
        <v>1</v>
      </c>
      <c r="D2" s="4" t="s">
        <v>22</v>
      </c>
      <c r="E2" s="4" t="s">
        <v>9</v>
      </c>
      <c r="F2" s="4" t="s">
        <v>10</v>
      </c>
      <c r="G2" s="8" t="s">
        <v>11</v>
      </c>
      <c r="H2" s="3">
        <v>1</v>
      </c>
      <c r="I2" s="4">
        <v>2</v>
      </c>
      <c r="J2" s="4">
        <v>3</v>
      </c>
      <c r="K2" s="4">
        <v>4</v>
      </c>
      <c r="L2" s="4">
        <v>5</v>
      </c>
      <c r="M2" s="8">
        <v>6</v>
      </c>
      <c r="N2" s="21" t="s">
        <v>3</v>
      </c>
      <c r="O2" s="68" t="s">
        <v>6</v>
      </c>
      <c r="P2" s="74" t="s">
        <v>4</v>
      </c>
      <c r="Q2" s="22" t="s">
        <v>7</v>
      </c>
      <c r="R2" s="21" t="s">
        <v>5</v>
      </c>
      <c r="S2" s="22" t="s">
        <v>8</v>
      </c>
      <c r="T2" s="21" t="s">
        <v>23</v>
      </c>
      <c r="U2" s="22" t="s">
        <v>31</v>
      </c>
      <c r="V2" s="21" t="s">
        <v>24</v>
      </c>
      <c r="W2" s="22" t="s">
        <v>32</v>
      </c>
      <c r="X2" s="21" t="s">
        <v>25</v>
      </c>
      <c r="Y2" s="22" t="s">
        <v>33</v>
      </c>
      <c r="Z2" s="21" t="s">
        <v>26</v>
      </c>
      <c r="AA2" s="22" t="s">
        <v>34</v>
      </c>
      <c r="AB2" s="21" t="s">
        <v>27</v>
      </c>
      <c r="AC2" s="22" t="s">
        <v>35</v>
      </c>
      <c r="AD2" s="21" t="s">
        <v>28</v>
      </c>
      <c r="AE2" s="22" t="s">
        <v>36</v>
      </c>
      <c r="AF2" s="21" t="s">
        <v>29</v>
      </c>
      <c r="AG2" s="22" t="s">
        <v>37</v>
      </c>
      <c r="AH2" s="21" t="s">
        <v>30</v>
      </c>
      <c r="AI2" s="22" t="s">
        <v>38</v>
      </c>
      <c r="AJ2" s="39" t="s">
        <v>101</v>
      </c>
      <c r="AK2" s="44" t="s">
        <v>12</v>
      </c>
      <c r="AL2" s="45" t="s">
        <v>13</v>
      </c>
      <c r="AM2" s="86" t="s">
        <v>14</v>
      </c>
      <c r="AN2" s="29"/>
    </row>
    <row r="3" spans="1:40" ht="16.5" customHeight="1">
      <c r="A3" s="1" t="s">
        <v>103</v>
      </c>
      <c r="B3" s="17" t="s">
        <v>77</v>
      </c>
      <c r="C3" s="10" t="s">
        <v>77</v>
      </c>
      <c r="D3" s="10"/>
      <c r="E3" s="48" t="s">
        <v>50</v>
      </c>
      <c r="F3" s="48" t="s">
        <v>68</v>
      </c>
      <c r="G3" s="75" t="s">
        <v>74</v>
      </c>
      <c r="H3" s="61" t="s">
        <v>16</v>
      </c>
      <c r="I3" s="62" t="s">
        <v>16</v>
      </c>
      <c r="J3" s="62" t="s">
        <v>0</v>
      </c>
      <c r="K3" s="62" t="s">
        <v>16</v>
      </c>
      <c r="L3" s="62" t="s">
        <v>2</v>
      </c>
      <c r="M3" s="65" t="s">
        <v>2</v>
      </c>
      <c r="N3" s="23" t="s">
        <v>2</v>
      </c>
      <c r="O3" s="71">
        <v>28</v>
      </c>
      <c r="P3" s="23" t="s">
        <v>15</v>
      </c>
      <c r="Q3" s="24">
        <v>17</v>
      </c>
      <c r="R3" s="23" t="s">
        <v>2</v>
      </c>
      <c r="S3" s="24">
        <v>10</v>
      </c>
      <c r="T3" s="23" t="s">
        <v>18</v>
      </c>
      <c r="U3" s="24">
        <v>6</v>
      </c>
      <c r="V3" s="23" t="s">
        <v>2</v>
      </c>
      <c r="W3" s="24">
        <v>23</v>
      </c>
      <c r="X3" s="23" t="s">
        <v>15</v>
      </c>
      <c r="Y3" s="24">
        <v>22</v>
      </c>
      <c r="Z3" s="23" t="s">
        <v>17</v>
      </c>
      <c r="AA3" s="24">
        <v>18</v>
      </c>
      <c r="AB3" s="23" t="s">
        <v>15</v>
      </c>
      <c r="AC3" s="24">
        <v>10</v>
      </c>
      <c r="AD3" s="23" t="s">
        <v>0</v>
      </c>
      <c r="AE3" s="24">
        <v>19</v>
      </c>
      <c r="AF3" s="23" t="s">
        <v>0</v>
      </c>
      <c r="AG3" s="24">
        <v>25</v>
      </c>
      <c r="AH3" s="23" t="s">
        <v>18</v>
      </c>
      <c r="AI3" s="24">
        <v>28</v>
      </c>
      <c r="AJ3" s="40"/>
      <c r="AK3" s="32">
        <f aca="true" t="shared" si="0" ref="AK3:AK24">IF(H3=$H$1,1,0)+IF(I3=$I$1,1,0)+IF(J3=$J$1,1,0)+IF(K3=$K$1,1,0)+IF(L3=$L$1,1,0)+IF(M3=$M$1,1,0)+IF(N3=$N$1,1,0)+IF(P3=$P$1,1,0)+IF(R3=$R$1,1,0)+IF(T3=$T$1,1,0)+IF(V3=$V$1,1,0)+IF(X3=$X$1,1,0)+IF(Z3=$Z$1,1,0)+IF(AB3=$AB$1,1,0)+IF(AD3=$AD$1,1,0)+IF(AF3=$AF$1,1,0)+IF(AH3=$AH$1,1,0)+AJ3</f>
        <v>15</v>
      </c>
      <c r="AL3" s="80">
        <f aca="true" t="shared" si="1" ref="AL3:AL24">IF(AND(N3&lt;&gt;"",O3&lt;&gt;"",P3&lt;&gt;"",Q3&lt;&gt;"",R3&lt;&gt;"",S3&lt;&gt;"",T3&lt;&gt;"",U3&lt;&gt;"",V3&lt;&gt;"",W3&lt;&gt;"",X3&lt;&gt;"",Y3&lt;&gt;"",Z3&lt;&gt;"",AA3&lt;&gt;"",AB3&lt;&gt;"",AC3&lt;&gt;"",AD3&lt;&gt;"",AE3&lt;&gt;"",AF3&lt;&gt;"",AG3&lt;&gt;"",AH3&lt;&gt;"",AI3&lt;&gt;""),O3+Q3+S3+U3+W3+Y3+AA3+AC3+AE3+AG3+AI3+(IF(N3=$N$1,0,60)+IF(P3=$P$1,0,60)+IF(R3=$R$1,0,60))+IF(T3=$T$1,0,60)+IF(V3=$V$1,0,60)+IF(X3=$X$1,0,60)+IF(Z3=$Z$1,0,60)+IF(AB3=$AB$1,0,60)+IF(AD3=$AD$1,0,60)+IF(AF3=$AF$1,0,60)+IF(AH3=$AH$1,0,60))</f>
        <v>266</v>
      </c>
      <c r="AM3" s="83">
        <f>IF(AND(AK3&lt;&gt;"",AL3&lt;&gt;""),(AK3+1-AL3/(120*11))*100/(17+1),0)</f>
        <v>87.76936026936028</v>
      </c>
      <c r="AN3" s="31">
        <f>AM3/$AM$3*100</f>
        <v>100</v>
      </c>
    </row>
    <row r="4" spans="1:40" ht="16.5" customHeight="1">
      <c r="A4" s="1" t="s">
        <v>103</v>
      </c>
      <c r="B4" s="18" t="s">
        <v>77</v>
      </c>
      <c r="C4" s="7"/>
      <c r="D4" s="7"/>
      <c r="E4" s="46" t="s">
        <v>49</v>
      </c>
      <c r="F4" s="46" t="s">
        <v>68</v>
      </c>
      <c r="G4" s="76" t="s">
        <v>74</v>
      </c>
      <c r="H4" s="18" t="s">
        <v>16</v>
      </c>
      <c r="I4" s="7" t="s">
        <v>16</v>
      </c>
      <c r="J4" s="7" t="s">
        <v>0</v>
      </c>
      <c r="K4" s="7" t="s">
        <v>17</v>
      </c>
      <c r="L4" s="7" t="s">
        <v>2</v>
      </c>
      <c r="M4" s="15" t="s">
        <v>2</v>
      </c>
      <c r="N4" s="25" t="s">
        <v>17</v>
      </c>
      <c r="O4" s="72">
        <v>28</v>
      </c>
      <c r="P4" s="25" t="s">
        <v>2</v>
      </c>
      <c r="Q4" s="26">
        <v>27</v>
      </c>
      <c r="R4" s="25" t="s">
        <v>2</v>
      </c>
      <c r="S4" s="26">
        <v>20</v>
      </c>
      <c r="T4" s="25" t="s">
        <v>18</v>
      </c>
      <c r="U4" s="26">
        <v>20</v>
      </c>
      <c r="V4" s="25" t="s">
        <v>2</v>
      </c>
      <c r="W4" s="26">
        <v>22</v>
      </c>
      <c r="X4" s="25" t="s">
        <v>15</v>
      </c>
      <c r="Y4" s="26">
        <v>44</v>
      </c>
      <c r="Z4" s="25" t="s">
        <v>17</v>
      </c>
      <c r="AA4" s="26">
        <v>16</v>
      </c>
      <c r="AB4" s="25" t="s">
        <v>15</v>
      </c>
      <c r="AC4" s="26">
        <v>39</v>
      </c>
      <c r="AD4" s="25" t="s">
        <v>0</v>
      </c>
      <c r="AE4" s="26">
        <v>36</v>
      </c>
      <c r="AF4" s="25" t="s">
        <v>0</v>
      </c>
      <c r="AG4" s="26">
        <v>43</v>
      </c>
      <c r="AH4" s="25" t="s">
        <v>18</v>
      </c>
      <c r="AI4" s="26">
        <v>25</v>
      </c>
      <c r="AJ4" s="40"/>
      <c r="AK4" s="42">
        <f t="shared" si="0"/>
        <v>15</v>
      </c>
      <c r="AL4" s="81">
        <f t="shared" si="1"/>
        <v>380</v>
      </c>
      <c r="AM4" s="84">
        <f aca="true" t="shared" si="2" ref="AM4:AM24">IF(AND(AK4&lt;&gt;"",AL4&lt;&gt;""),(AK4+1-AL4/(120*11))*100/(17+1),0)</f>
        <v>87.2895622895623</v>
      </c>
      <c r="AN4" s="31">
        <f aca="true" t="shared" si="3" ref="AN4:AN24">AM4/$AM$3*100</f>
        <v>99.45334228445383</v>
      </c>
    </row>
    <row r="5" spans="1:40" ht="16.5" customHeight="1">
      <c r="A5" s="1" t="s">
        <v>103</v>
      </c>
      <c r="B5" s="17" t="s">
        <v>77</v>
      </c>
      <c r="C5" s="7"/>
      <c r="D5" s="7" t="s">
        <v>77</v>
      </c>
      <c r="E5" s="46" t="s">
        <v>45</v>
      </c>
      <c r="F5" s="46" t="s">
        <v>66</v>
      </c>
      <c r="G5" s="76" t="s">
        <v>73</v>
      </c>
      <c r="H5" s="18" t="s">
        <v>16</v>
      </c>
      <c r="I5" s="7" t="s">
        <v>16</v>
      </c>
      <c r="J5" s="7" t="s">
        <v>0</v>
      </c>
      <c r="K5" s="7" t="s">
        <v>15</v>
      </c>
      <c r="L5" s="7" t="s">
        <v>17</v>
      </c>
      <c r="M5" s="15" t="s">
        <v>2</v>
      </c>
      <c r="N5" s="25" t="s">
        <v>17</v>
      </c>
      <c r="O5" s="72">
        <v>17</v>
      </c>
      <c r="P5" s="25" t="s">
        <v>2</v>
      </c>
      <c r="Q5" s="26">
        <v>38</v>
      </c>
      <c r="R5" s="25" t="s">
        <v>2</v>
      </c>
      <c r="S5" s="26">
        <v>28</v>
      </c>
      <c r="T5" s="25" t="s">
        <v>18</v>
      </c>
      <c r="U5" s="26">
        <v>4</v>
      </c>
      <c r="V5" s="25" t="s">
        <v>2</v>
      </c>
      <c r="W5" s="26">
        <v>22</v>
      </c>
      <c r="X5" s="25" t="s">
        <v>15</v>
      </c>
      <c r="Y5" s="26">
        <v>19</v>
      </c>
      <c r="Z5" s="25" t="s">
        <v>17</v>
      </c>
      <c r="AA5" s="26">
        <v>17</v>
      </c>
      <c r="AB5" s="25" t="s">
        <v>15</v>
      </c>
      <c r="AC5" s="26">
        <v>21</v>
      </c>
      <c r="AD5" s="25" t="s">
        <v>0</v>
      </c>
      <c r="AE5" s="26">
        <v>40</v>
      </c>
      <c r="AF5" s="25" t="s">
        <v>2</v>
      </c>
      <c r="AG5" s="26">
        <v>21</v>
      </c>
      <c r="AH5" s="25" t="s">
        <v>18</v>
      </c>
      <c r="AI5" s="26">
        <v>23</v>
      </c>
      <c r="AJ5" s="40"/>
      <c r="AK5" s="42">
        <f t="shared" si="0"/>
        <v>14</v>
      </c>
      <c r="AL5" s="81">
        <f t="shared" si="1"/>
        <v>370</v>
      </c>
      <c r="AM5" s="84">
        <f t="shared" si="2"/>
        <v>81.77609427609428</v>
      </c>
      <c r="AN5" s="31">
        <f t="shared" si="3"/>
        <v>93.1715737987916</v>
      </c>
    </row>
    <row r="6" spans="1:40" ht="16.5" customHeight="1">
      <c r="A6" s="1" t="s">
        <v>103</v>
      </c>
      <c r="B6" s="18" t="s">
        <v>77</v>
      </c>
      <c r="C6" s="7"/>
      <c r="D6" s="7"/>
      <c r="E6" s="49" t="s">
        <v>54</v>
      </c>
      <c r="F6" s="49" t="s">
        <v>68</v>
      </c>
      <c r="G6" s="77" t="s">
        <v>74</v>
      </c>
      <c r="H6" s="18" t="s">
        <v>16</v>
      </c>
      <c r="I6" s="7" t="s">
        <v>16</v>
      </c>
      <c r="J6" s="7" t="s">
        <v>2</v>
      </c>
      <c r="K6" s="7" t="s">
        <v>15</v>
      </c>
      <c r="L6" s="7" t="s">
        <v>2</v>
      </c>
      <c r="M6" s="15" t="s">
        <v>2</v>
      </c>
      <c r="N6" s="25" t="s">
        <v>2</v>
      </c>
      <c r="O6" s="72">
        <v>11</v>
      </c>
      <c r="P6" s="25" t="s">
        <v>2</v>
      </c>
      <c r="Q6" s="26">
        <v>12</v>
      </c>
      <c r="R6" s="25" t="s">
        <v>2</v>
      </c>
      <c r="S6" s="26">
        <v>9</v>
      </c>
      <c r="T6" s="25" t="s">
        <v>18</v>
      </c>
      <c r="U6" s="26">
        <v>14</v>
      </c>
      <c r="V6" s="25" t="s">
        <v>2</v>
      </c>
      <c r="W6" s="26">
        <v>8</v>
      </c>
      <c r="X6" s="25" t="s">
        <v>17</v>
      </c>
      <c r="Y6" s="26">
        <v>13</v>
      </c>
      <c r="Z6" s="25" t="s">
        <v>17</v>
      </c>
      <c r="AA6" s="26">
        <v>16</v>
      </c>
      <c r="AB6" s="25" t="s">
        <v>15</v>
      </c>
      <c r="AC6" s="26">
        <v>4</v>
      </c>
      <c r="AD6" s="25" t="s">
        <v>0</v>
      </c>
      <c r="AE6" s="26">
        <v>17</v>
      </c>
      <c r="AF6" s="25" t="s">
        <v>0</v>
      </c>
      <c r="AG6" s="26">
        <v>10</v>
      </c>
      <c r="AH6" s="25" t="s">
        <v>15</v>
      </c>
      <c r="AI6" s="26">
        <v>22</v>
      </c>
      <c r="AJ6" s="40">
        <v>-1</v>
      </c>
      <c r="AK6" s="42">
        <f t="shared" si="0"/>
        <v>13</v>
      </c>
      <c r="AL6" s="81">
        <f t="shared" si="1"/>
        <v>256</v>
      </c>
      <c r="AM6" s="84">
        <f t="shared" si="2"/>
        <v>76.7003367003367</v>
      </c>
      <c r="AN6" s="31">
        <f t="shared" si="3"/>
        <v>87.38851059748728</v>
      </c>
    </row>
    <row r="7" spans="1:40" ht="16.5" customHeight="1">
      <c r="A7" s="1" t="s">
        <v>103</v>
      </c>
      <c r="B7" s="17" t="s">
        <v>77</v>
      </c>
      <c r="C7" s="7"/>
      <c r="D7" s="7"/>
      <c r="E7" s="46" t="s">
        <v>57</v>
      </c>
      <c r="F7" s="46" t="s">
        <v>70</v>
      </c>
      <c r="G7" s="76" t="s">
        <v>75</v>
      </c>
      <c r="H7" s="18" t="s">
        <v>16</v>
      </c>
      <c r="I7" s="7" t="s">
        <v>16</v>
      </c>
      <c r="J7" s="7" t="s">
        <v>0</v>
      </c>
      <c r="K7" s="7" t="s">
        <v>17</v>
      </c>
      <c r="L7" s="7" t="s">
        <v>2</v>
      </c>
      <c r="M7" s="15" t="s">
        <v>15</v>
      </c>
      <c r="N7" s="25" t="s">
        <v>2</v>
      </c>
      <c r="O7" s="72">
        <v>41</v>
      </c>
      <c r="P7" s="25" t="s">
        <v>2</v>
      </c>
      <c r="Q7" s="26">
        <v>26</v>
      </c>
      <c r="R7" s="25" t="s">
        <v>2</v>
      </c>
      <c r="S7" s="26">
        <v>17</v>
      </c>
      <c r="T7" s="25" t="s">
        <v>15</v>
      </c>
      <c r="U7" s="26">
        <v>19</v>
      </c>
      <c r="V7" s="25" t="s">
        <v>2</v>
      </c>
      <c r="W7" s="26">
        <v>25</v>
      </c>
      <c r="X7" s="25" t="s">
        <v>15</v>
      </c>
      <c r="Y7" s="26">
        <v>11</v>
      </c>
      <c r="Z7" s="25" t="s">
        <v>17</v>
      </c>
      <c r="AA7" s="26">
        <v>43</v>
      </c>
      <c r="AB7" s="25" t="s">
        <v>15</v>
      </c>
      <c r="AC7" s="26">
        <v>28</v>
      </c>
      <c r="AD7" s="25" t="s">
        <v>2</v>
      </c>
      <c r="AE7" s="26">
        <v>57</v>
      </c>
      <c r="AF7" s="25" t="s">
        <v>0</v>
      </c>
      <c r="AG7" s="26">
        <v>34</v>
      </c>
      <c r="AH7" s="25" t="s">
        <v>18</v>
      </c>
      <c r="AI7" s="26">
        <v>41</v>
      </c>
      <c r="AJ7" s="40"/>
      <c r="AK7" s="42">
        <f t="shared" si="0"/>
        <v>13</v>
      </c>
      <c r="AL7" s="81">
        <f t="shared" si="1"/>
        <v>462</v>
      </c>
      <c r="AM7" s="84">
        <f t="shared" si="2"/>
        <v>75.83333333333333</v>
      </c>
      <c r="AN7" s="31">
        <f t="shared" si="3"/>
        <v>86.40069051500909</v>
      </c>
    </row>
    <row r="8" spans="1:40" ht="16.5" customHeight="1">
      <c r="A8" s="1" t="s">
        <v>103</v>
      </c>
      <c r="B8" s="18" t="s">
        <v>77</v>
      </c>
      <c r="C8" s="7"/>
      <c r="D8" s="7"/>
      <c r="E8" s="46" t="s">
        <v>56</v>
      </c>
      <c r="F8" s="49" t="s">
        <v>69</v>
      </c>
      <c r="G8" s="76" t="s">
        <v>73</v>
      </c>
      <c r="H8" s="18" t="s">
        <v>16</v>
      </c>
      <c r="I8" s="7" t="s">
        <v>16</v>
      </c>
      <c r="J8" s="7" t="s">
        <v>0</v>
      </c>
      <c r="K8" s="7" t="s">
        <v>17</v>
      </c>
      <c r="L8" s="7" t="s">
        <v>2</v>
      </c>
      <c r="M8" s="15" t="s">
        <v>0</v>
      </c>
      <c r="N8" s="25" t="s">
        <v>17</v>
      </c>
      <c r="O8" s="72">
        <v>56</v>
      </c>
      <c r="P8" s="25" t="s">
        <v>2</v>
      </c>
      <c r="Q8" s="26">
        <v>53</v>
      </c>
      <c r="R8" s="25" t="s">
        <v>2</v>
      </c>
      <c r="S8" s="26">
        <v>11</v>
      </c>
      <c r="T8" s="25" t="s">
        <v>18</v>
      </c>
      <c r="U8" s="26">
        <v>28</v>
      </c>
      <c r="V8" s="25" t="s">
        <v>2</v>
      </c>
      <c r="W8" s="26">
        <v>17</v>
      </c>
      <c r="X8" s="25" t="s">
        <v>15</v>
      </c>
      <c r="Y8" s="26">
        <v>50</v>
      </c>
      <c r="Z8" s="25" t="s">
        <v>17</v>
      </c>
      <c r="AA8" s="26">
        <v>34</v>
      </c>
      <c r="AB8" s="25" t="s">
        <v>15</v>
      </c>
      <c r="AC8" s="26">
        <v>26</v>
      </c>
      <c r="AD8" s="25" t="s">
        <v>0</v>
      </c>
      <c r="AE8" s="26">
        <v>36</v>
      </c>
      <c r="AF8" s="25" t="s">
        <v>0</v>
      </c>
      <c r="AG8" s="26">
        <v>23</v>
      </c>
      <c r="AH8" s="25" t="s">
        <v>17</v>
      </c>
      <c r="AI8" s="26">
        <v>55</v>
      </c>
      <c r="AJ8" s="40"/>
      <c r="AK8" s="42">
        <f t="shared" si="0"/>
        <v>13</v>
      </c>
      <c r="AL8" s="81">
        <f t="shared" si="1"/>
        <v>509</v>
      </c>
      <c r="AM8" s="84">
        <f t="shared" si="2"/>
        <v>75.63552188552188</v>
      </c>
      <c r="AN8" s="31">
        <f t="shared" si="3"/>
        <v>86.17531408842427</v>
      </c>
    </row>
    <row r="9" spans="1:40" ht="16.5" customHeight="1">
      <c r="A9" s="1" t="s">
        <v>103</v>
      </c>
      <c r="B9" s="17" t="s">
        <v>77</v>
      </c>
      <c r="C9" s="7"/>
      <c r="D9" s="7"/>
      <c r="E9" s="46" t="s">
        <v>46</v>
      </c>
      <c r="F9" s="46" t="s">
        <v>66</v>
      </c>
      <c r="G9" s="76" t="s">
        <v>73</v>
      </c>
      <c r="H9" s="18" t="s">
        <v>16</v>
      </c>
      <c r="I9" s="7" t="s">
        <v>16</v>
      </c>
      <c r="J9" s="7" t="s">
        <v>0</v>
      </c>
      <c r="K9" s="7" t="s">
        <v>17</v>
      </c>
      <c r="L9" s="7" t="s">
        <v>17</v>
      </c>
      <c r="M9" s="15" t="s">
        <v>2</v>
      </c>
      <c r="N9" s="25" t="s">
        <v>17</v>
      </c>
      <c r="O9" s="72">
        <v>53</v>
      </c>
      <c r="P9" s="25" t="s">
        <v>2</v>
      </c>
      <c r="Q9" s="26">
        <v>12</v>
      </c>
      <c r="R9" s="25" t="s">
        <v>2</v>
      </c>
      <c r="S9" s="26">
        <v>18</v>
      </c>
      <c r="T9" s="25" t="s">
        <v>18</v>
      </c>
      <c r="U9" s="26">
        <v>2</v>
      </c>
      <c r="V9" s="25" t="s">
        <v>2</v>
      </c>
      <c r="W9" s="26">
        <v>6</v>
      </c>
      <c r="X9" s="25" t="s">
        <v>15</v>
      </c>
      <c r="Y9" s="26">
        <v>28</v>
      </c>
      <c r="Z9" s="25" t="s">
        <v>17</v>
      </c>
      <c r="AA9" s="26">
        <v>10</v>
      </c>
      <c r="AB9" s="25" t="s">
        <v>15</v>
      </c>
      <c r="AC9" s="26">
        <v>7</v>
      </c>
      <c r="AD9" s="25" t="s">
        <v>2</v>
      </c>
      <c r="AE9" s="26">
        <v>18</v>
      </c>
      <c r="AF9" s="25" t="s">
        <v>0</v>
      </c>
      <c r="AG9" s="26">
        <v>21</v>
      </c>
      <c r="AH9" s="25" t="s">
        <v>15</v>
      </c>
      <c r="AI9" s="26">
        <v>9</v>
      </c>
      <c r="AJ9" s="40"/>
      <c r="AK9" s="42">
        <f t="shared" si="0"/>
        <v>12</v>
      </c>
      <c r="AL9" s="81">
        <f t="shared" si="1"/>
        <v>364</v>
      </c>
      <c r="AM9" s="84">
        <f t="shared" si="2"/>
        <v>70.6902356902357</v>
      </c>
      <c r="AN9" s="31">
        <f t="shared" si="3"/>
        <v>80.54090342380358</v>
      </c>
    </row>
    <row r="10" spans="1:40" ht="16.5" customHeight="1">
      <c r="A10" s="1" t="s">
        <v>103</v>
      </c>
      <c r="B10" s="18" t="s">
        <v>77</v>
      </c>
      <c r="C10" s="7"/>
      <c r="D10" s="7"/>
      <c r="E10" s="50" t="s">
        <v>63</v>
      </c>
      <c r="F10" s="49" t="s">
        <v>72</v>
      </c>
      <c r="G10" s="77" t="s">
        <v>74</v>
      </c>
      <c r="H10" s="18" t="s">
        <v>16</v>
      </c>
      <c r="I10" s="7" t="s">
        <v>16</v>
      </c>
      <c r="J10" s="7" t="s">
        <v>0</v>
      </c>
      <c r="K10" s="7" t="s">
        <v>17</v>
      </c>
      <c r="L10" s="7" t="s">
        <v>2</v>
      </c>
      <c r="M10" s="15" t="s">
        <v>2</v>
      </c>
      <c r="N10" s="25" t="s">
        <v>15</v>
      </c>
      <c r="O10" s="72">
        <v>8</v>
      </c>
      <c r="P10" s="25" t="s">
        <v>17</v>
      </c>
      <c r="Q10" s="26">
        <v>13</v>
      </c>
      <c r="R10" s="25" t="s">
        <v>2</v>
      </c>
      <c r="S10" s="26">
        <v>15</v>
      </c>
      <c r="T10" s="25" t="s">
        <v>18</v>
      </c>
      <c r="U10" s="26">
        <v>19</v>
      </c>
      <c r="V10" s="25" t="s">
        <v>2</v>
      </c>
      <c r="W10" s="26">
        <v>19</v>
      </c>
      <c r="X10" s="25" t="s">
        <v>15</v>
      </c>
      <c r="Y10" s="26">
        <v>16</v>
      </c>
      <c r="Z10" s="25" t="s">
        <v>17</v>
      </c>
      <c r="AA10" s="26">
        <v>6</v>
      </c>
      <c r="AB10" s="25" t="s">
        <v>15</v>
      </c>
      <c r="AC10" s="26">
        <v>12</v>
      </c>
      <c r="AD10" s="25" t="s">
        <v>2</v>
      </c>
      <c r="AE10" s="26">
        <v>9</v>
      </c>
      <c r="AF10" s="25" t="s">
        <v>0</v>
      </c>
      <c r="AG10" s="26">
        <v>14</v>
      </c>
      <c r="AH10" s="25" t="s">
        <v>2</v>
      </c>
      <c r="AI10" s="26">
        <v>20</v>
      </c>
      <c r="AJ10" s="40"/>
      <c r="AK10" s="42">
        <f t="shared" si="0"/>
        <v>12</v>
      </c>
      <c r="AL10" s="81">
        <f t="shared" si="1"/>
        <v>391</v>
      </c>
      <c r="AM10" s="84">
        <f t="shared" si="2"/>
        <v>70.57659932659932</v>
      </c>
      <c r="AN10" s="31">
        <f t="shared" si="3"/>
        <v>80.41143185959527</v>
      </c>
    </row>
    <row r="11" spans="1:40" ht="16.5" customHeight="1">
      <c r="A11" s="1" t="s">
        <v>103</v>
      </c>
      <c r="B11" s="17" t="s">
        <v>77</v>
      </c>
      <c r="C11" s="7"/>
      <c r="D11" s="7"/>
      <c r="E11" s="49" t="s">
        <v>62</v>
      </c>
      <c r="F11" s="49" t="s">
        <v>72</v>
      </c>
      <c r="G11" s="77" t="s">
        <v>74</v>
      </c>
      <c r="H11" s="18" t="s">
        <v>16</v>
      </c>
      <c r="I11" s="7" t="s">
        <v>16</v>
      </c>
      <c r="J11" s="7" t="s">
        <v>0</v>
      </c>
      <c r="K11" s="7" t="s">
        <v>17</v>
      </c>
      <c r="L11" s="7" t="s">
        <v>2</v>
      </c>
      <c r="M11" s="15" t="s">
        <v>2</v>
      </c>
      <c r="N11" s="25" t="s">
        <v>18</v>
      </c>
      <c r="O11" s="72">
        <v>11</v>
      </c>
      <c r="P11" s="25" t="s">
        <v>2</v>
      </c>
      <c r="Q11" s="26">
        <v>11</v>
      </c>
      <c r="R11" s="25" t="s">
        <v>2</v>
      </c>
      <c r="S11" s="26">
        <v>29</v>
      </c>
      <c r="T11" s="25" t="s">
        <v>18</v>
      </c>
      <c r="U11" s="26">
        <v>19</v>
      </c>
      <c r="V11" s="25" t="s">
        <v>15</v>
      </c>
      <c r="W11" s="26">
        <v>22</v>
      </c>
      <c r="X11" s="25" t="s">
        <v>15</v>
      </c>
      <c r="Y11" s="26">
        <v>8</v>
      </c>
      <c r="Z11" s="25" t="s">
        <v>2</v>
      </c>
      <c r="AA11" s="26">
        <v>17</v>
      </c>
      <c r="AB11" s="25" t="s">
        <v>15</v>
      </c>
      <c r="AC11" s="26">
        <v>3</v>
      </c>
      <c r="AD11" s="25" t="s">
        <v>0</v>
      </c>
      <c r="AE11" s="26">
        <v>14</v>
      </c>
      <c r="AF11" s="25" t="s">
        <v>0</v>
      </c>
      <c r="AG11" s="26">
        <v>20</v>
      </c>
      <c r="AH11" s="25" t="s">
        <v>15</v>
      </c>
      <c r="AI11" s="26">
        <v>11</v>
      </c>
      <c r="AJ11" s="40"/>
      <c r="AK11" s="42">
        <f t="shared" si="0"/>
        <v>12</v>
      </c>
      <c r="AL11" s="81">
        <f t="shared" si="1"/>
        <v>405</v>
      </c>
      <c r="AM11" s="84">
        <f t="shared" si="2"/>
        <v>70.51767676767676</v>
      </c>
      <c r="AN11" s="31">
        <f t="shared" si="3"/>
        <v>80.3442984559317</v>
      </c>
    </row>
    <row r="12" spans="1:40" ht="16.5" customHeight="1">
      <c r="A12" s="1" t="s">
        <v>103</v>
      </c>
      <c r="B12" s="18" t="s">
        <v>77</v>
      </c>
      <c r="C12" s="7"/>
      <c r="D12" s="7"/>
      <c r="E12" s="49" t="s">
        <v>53</v>
      </c>
      <c r="F12" s="49" t="s">
        <v>68</v>
      </c>
      <c r="G12" s="77" t="s">
        <v>74</v>
      </c>
      <c r="H12" s="18" t="s">
        <v>17</v>
      </c>
      <c r="I12" s="7" t="s">
        <v>16</v>
      </c>
      <c r="J12" s="7" t="s">
        <v>0</v>
      </c>
      <c r="K12" s="7" t="s">
        <v>17</v>
      </c>
      <c r="L12" s="7" t="s">
        <v>2</v>
      </c>
      <c r="M12" s="15" t="s">
        <v>16</v>
      </c>
      <c r="N12" s="25" t="s">
        <v>2</v>
      </c>
      <c r="O12" s="72">
        <v>44</v>
      </c>
      <c r="P12" s="25" t="s">
        <v>2</v>
      </c>
      <c r="Q12" s="26">
        <v>17</v>
      </c>
      <c r="R12" s="25" t="s">
        <v>2</v>
      </c>
      <c r="S12" s="26">
        <v>39</v>
      </c>
      <c r="T12" s="25" t="s">
        <v>18</v>
      </c>
      <c r="U12" s="26">
        <v>6</v>
      </c>
      <c r="V12" s="25" t="s">
        <v>2</v>
      </c>
      <c r="W12" s="26">
        <v>10</v>
      </c>
      <c r="X12" s="25" t="s">
        <v>17</v>
      </c>
      <c r="Y12" s="26">
        <v>30</v>
      </c>
      <c r="Z12" s="25" t="s">
        <v>17</v>
      </c>
      <c r="AA12" s="26">
        <v>22</v>
      </c>
      <c r="AB12" s="25" t="s">
        <v>15</v>
      </c>
      <c r="AC12" s="26">
        <v>23</v>
      </c>
      <c r="AD12" s="25" t="s">
        <v>0</v>
      </c>
      <c r="AE12" s="26">
        <v>23</v>
      </c>
      <c r="AF12" s="25" t="s">
        <v>0</v>
      </c>
      <c r="AG12" s="26">
        <v>33</v>
      </c>
      <c r="AH12" s="25" t="s">
        <v>15</v>
      </c>
      <c r="AI12" s="26">
        <v>45</v>
      </c>
      <c r="AJ12" s="40"/>
      <c r="AK12" s="42">
        <f t="shared" si="0"/>
        <v>12</v>
      </c>
      <c r="AL12" s="81">
        <f t="shared" si="1"/>
        <v>412</v>
      </c>
      <c r="AM12" s="84">
        <f t="shared" si="2"/>
        <v>70.48821548821549</v>
      </c>
      <c r="AN12" s="31">
        <f t="shared" si="3"/>
        <v>80.31073175409993</v>
      </c>
    </row>
    <row r="13" spans="1:40" ht="16.5" customHeight="1">
      <c r="A13" s="1" t="s">
        <v>103</v>
      </c>
      <c r="B13" s="17" t="s">
        <v>77</v>
      </c>
      <c r="C13" s="7" t="s">
        <v>77</v>
      </c>
      <c r="D13" s="7"/>
      <c r="E13" s="46" t="s">
        <v>40</v>
      </c>
      <c r="F13" s="46" t="s">
        <v>66</v>
      </c>
      <c r="G13" s="76" t="s">
        <v>73</v>
      </c>
      <c r="H13" s="18" t="s">
        <v>16</v>
      </c>
      <c r="I13" s="7" t="s">
        <v>16</v>
      </c>
      <c r="J13" s="7" t="s">
        <v>0</v>
      </c>
      <c r="K13" s="7" t="s">
        <v>17</v>
      </c>
      <c r="L13" s="7" t="s">
        <v>2</v>
      </c>
      <c r="M13" s="15" t="s">
        <v>2</v>
      </c>
      <c r="N13" s="25" t="s">
        <v>17</v>
      </c>
      <c r="O13" s="72">
        <v>13</v>
      </c>
      <c r="P13" s="25" t="s">
        <v>2</v>
      </c>
      <c r="Q13" s="26">
        <v>59</v>
      </c>
      <c r="R13" s="25" t="s">
        <v>2</v>
      </c>
      <c r="S13" s="26">
        <v>19</v>
      </c>
      <c r="T13" s="25" t="s">
        <v>18</v>
      </c>
      <c r="U13" s="26">
        <v>13</v>
      </c>
      <c r="V13" s="25" t="s">
        <v>2</v>
      </c>
      <c r="W13" s="26">
        <v>20</v>
      </c>
      <c r="X13" s="25" t="s">
        <v>15</v>
      </c>
      <c r="Y13" s="26">
        <v>27</v>
      </c>
      <c r="Z13" s="25" t="s">
        <v>17</v>
      </c>
      <c r="AA13" s="26">
        <v>25</v>
      </c>
      <c r="AB13" s="25" t="s">
        <v>15</v>
      </c>
      <c r="AC13" s="26">
        <v>13</v>
      </c>
      <c r="AD13" s="25" t="s">
        <v>2</v>
      </c>
      <c r="AE13" s="26">
        <v>15</v>
      </c>
      <c r="AF13" s="25" t="s">
        <v>2</v>
      </c>
      <c r="AG13" s="26">
        <v>35</v>
      </c>
      <c r="AH13" s="25" t="s">
        <v>17</v>
      </c>
      <c r="AI13" s="26">
        <v>20</v>
      </c>
      <c r="AJ13" s="40"/>
      <c r="AK13" s="42">
        <f t="shared" si="0"/>
        <v>12</v>
      </c>
      <c r="AL13" s="81">
        <f t="shared" si="1"/>
        <v>499</v>
      </c>
      <c r="AM13" s="84">
        <f t="shared" si="2"/>
        <v>70.12205387205387</v>
      </c>
      <c r="AN13" s="31">
        <f t="shared" si="3"/>
        <v>79.89354560276205</v>
      </c>
    </row>
    <row r="14" spans="1:40" ht="16.5" customHeight="1">
      <c r="A14" s="1" t="s">
        <v>103</v>
      </c>
      <c r="B14" s="18" t="s">
        <v>77</v>
      </c>
      <c r="C14" s="7"/>
      <c r="D14" s="7"/>
      <c r="E14" s="49" t="s">
        <v>60</v>
      </c>
      <c r="F14" s="49" t="s">
        <v>68</v>
      </c>
      <c r="G14" s="77" t="s">
        <v>74</v>
      </c>
      <c r="H14" s="18" t="s">
        <v>16</v>
      </c>
      <c r="I14" s="7" t="s">
        <v>16</v>
      </c>
      <c r="J14" s="7" t="s">
        <v>0</v>
      </c>
      <c r="K14" s="7" t="s">
        <v>17</v>
      </c>
      <c r="L14" s="7" t="s">
        <v>2</v>
      </c>
      <c r="M14" s="15" t="s">
        <v>2</v>
      </c>
      <c r="N14" s="25" t="s">
        <v>17</v>
      </c>
      <c r="O14" s="72">
        <v>52</v>
      </c>
      <c r="P14" s="25" t="s">
        <v>16</v>
      </c>
      <c r="Q14" s="26">
        <v>49</v>
      </c>
      <c r="R14" s="25" t="s">
        <v>2</v>
      </c>
      <c r="S14" s="26">
        <v>19</v>
      </c>
      <c r="T14" s="25" t="s">
        <v>18</v>
      </c>
      <c r="U14" s="26">
        <v>16</v>
      </c>
      <c r="V14" s="25" t="s">
        <v>2</v>
      </c>
      <c r="W14" s="26">
        <v>20</v>
      </c>
      <c r="X14" s="25" t="s">
        <v>15</v>
      </c>
      <c r="Y14" s="26">
        <v>14</v>
      </c>
      <c r="Z14" s="25" t="s">
        <v>16</v>
      </c>
      <c r="AA14" s="26">
        <v>30</v>
      </c>
      <c r="AB14" s="25" t="s">
        <v>15</v>
      </c>
      <c r="AC14" s="26">
        <v>20</v>
      </c>
      <c r="AD14" s="25" t="s">
        <v>0</v>
      </c>
      <c r="AE14" s="26">
        <v>29</v>
      </c>
      <c r="AF14" s="25" t="s">
        <v>2</v>
      </c>
      <c r="AG14" s="26">
        <v>21</v>
      </c>
      <c r="AH14" s="25" t="s">
        <v>18</v>
      </c>
      <c r="AI14" s="26">
        <v>27</v>
      </c>
      <c r="AJ14" s="40"/>
      <c r="AK14" s="42">
        <f t="shared" si="0"/>
        <v>12</v>
      </c>
      <c r="AL14" s="81">
        <f t="shared" si="1"/>
        <v>537</v>
      </c>
      <c r="AM14" s="84">
        <f t="shared" si="2"/>
        <v>69.96212121212122</v>
      </c>
      <c r="AN14" s="31">
        <f t="shared" si="3"/>
        <v>79.71132636424667</v>
      </c>
    </row>
    <row r="15" spans="1:40" ht="16.5" customHeight="1">
      <c r="A15" s="1" t="s">
        <v>103</v>
      </c>
      <c r="B15" s="17" t="s">
        <v>77</v>
      </c>
      <c r="C15" s="7"/>
      <c r="D15" s="7"/>
      <c r="E15" s="49" t="s">
        <v>51</v>
      </c>
      <c r="F15" s="49" t="s">
        <v>68</v>
      </c>
      <c r="G15" s="77" t="s">
        <v>74</v>
      </c>
      <c r="H15" s="18" t="s">
        <v>16</v>
      </c>
      <c r="I15" s="7" t="s">
        <v>16</v>
      </c>
      <c r="J15" s="7" t="s">
        <v>0</v>
      </c>
      <c r="K15" s="7" t="s">
        <v>17</v>
      </c>
      <c r="L15" s="7" t="s">
        <v>17</v>
      </c>
      <c r="M15" s="15" t="s">
        <v>0</v>
      </c>
      <c r="N15" s="25" t="s">
        <v>15</v>
      </c>
      <c r="O15" s="72">
        <v>18</v>
      </c>
      <c r="P15" s="25" t="s">
        <v>2</v>
      </c>
      <c r="Q15" s="26">
        <v>32</v>
      </c>
      <c r="R15" s="25" t="s">
        <v>2</v>
      </c>
      <c r="S15" s="26">
        <v>20</v>
      </c>
      <c r="T15" s="25" t="s">
        <v>18</v>
      </c>
      <c r="U15" s="26">
        <v>15</v>
      </c>
      <c r="V15" s="25" t="s">
        <v>2</v>
      </c>
      <c r="W15" s="26">
        <v>15</v>
      </c>
      <c r="X15" s="25" t="s">
        <v>17</v>
      </c>
      <c r="Y15" s="26">
        <v>8</v>
      </c>
      <c r="Z15" s="25" t="s">
        <v>17</v>
      </c>
      <c r="AA15" s="26">
        <v>11</v>
      </c>
      <c r="AB15" s="25" t="s">
        <v>17</v>
      </c>
      <c r="AC15" s="26">
        <v>17</v>
      </c>
      <c r="AD15" s="25" t="s">
        <v>0</v>
      </c>
      <c r="AE15" s="26">
        <v>11</v>
      </c>
      <c r="AF15" s="25" t="s">
        <v>0</v>
      </c>
      <c r="AG15" s="26">
        <v>15</v>
      </c>
      <c r="AH15" s="25" t="s">
        <v>18</v>
      </c>
      <c r="AI15" s="26">
        <v>25</v>
      </c>
      <c r="AJ15" s="40"/>
      <c r="AK15" s="42">
        <f t="shared" si="0"/>
        <v>11</v>
      </c>
      <c r="AL15" s="81">
        <f t="shared" si="1"/>
        <v>367</v>
      </c>
      <c r="AM15" s="84">
        <f t="shared" si="2"/>
        <v>65.12205387205387</v>
      </c>
      <c r="AN15" s="31">
        <f t="shared" si="3"/>
        <v>74.19679677759662</v>
      </c>
    </row>
    <row r="16" spans="1:40" ht="16.5" customHeight="1">
      <c r="A16" s="1" t="s">
        <v>103</v>
      </c>
      <c r="B16" s="18" t="s">
        <v>77</v>
      </c>
      <c r="C16" s="7"/>
      <c r="D16" s="7"/>
      <c r="E16" s="46" t="s">
        <v>44</v>
      </c>
      <c r="F16" s="46" t="s">
        <v>66</v>
      </c>
      <c r="G16" s="76" t="s">
        <v>73</v>
      </c>
      <c r="H16" s="18" t="s">
        <v>16</v>
      </c>
      <c r="I16" s="7" t="s">
        <v>16</v>
      </c>
      <c r="J16" s="7" t="s">
        <v>0</v>
      </c>
      <c r="K16" s="7" t="s">
        <v>17</v>
      </c>
      <c r="L16" s="7" t="s">
        <v>2</v>
      </c>
      <c r="M16" s="15" t="s">
        <v>15</v>
      </c>
      <c r="N16" s="25" t="s">
        <v>15</v>
      </c>
      <c r="O16" s="72">
        <v>13</v>
      </c>
      <c r="P16" s="25" t="s">
        <v>2</v>
      </c>
      <c r="Q16" s="26">
        <v>43</v>
      </c>
      <c r="R16" s="25" t="s">
        <v>2</v>
      </c>
      <c r="S16" s="26">
        <v>26</v>
      </c>
      <c r="T16" s="25" t="s">
        <v>18</v>
      </c>
      <c r="U16" s="26">
        <v>11</v>
      </c>
      <c r="V16" s="25" t="s">
        <v>2</v>
      </c>
      <c r="W16" s="26">
        <v>36</v>
      </c>
      <c r="X16" s="25" t="s">
        <v>17</v>
      </c>
      <c r="Y16" s="26">
        <v>21</v>
      </c>
      <c r="Z16" s="25" t="s">
        <v>17</v>
      </c>
      <c r="AA16" s="26">
        <v>22</v>
      </c>
      <c r="AB16" s="25" t="s">
        <v>15</v>
      </c>
      <c r="AC16" s="26">
        <v>15</v>
      </c>
      <c r="AD16" s="25" t="s">
        <v>2</v>
      </c>
      <c r="AE16" s="26">
        <v>49</v>
      </c>
      <c r="AF16" s="25" t="s">
        <v>2</v>
      </c>
      <c r="AG16" s="26">
        <v>17</v>
      </c>
      <c r="AH16" s="25" t="s">
        <v>18</v>
      </c>
      <c r="AI16" s="26">
        <v>43</v>
      </c>
      <c r="AJ16" s="40"/>
      <c r="AK16" s="42">
        <f t="shared" si="0"/>
        <v>11</v>
      </c>
      <c r="AL16" s="81">
        <f t="shared" si="1"/>
        <v>536</v>
      </c>
      <c r="AM16" s="84">
        <f t="shared" si="2"/>
        <v>64.41077441077442</v>
      </c>
      <c r="AN16" s="31">
        <f t="shared" si="3"/>
        <v>73.38640069051502</v>
      </c>
    </row>
    <row r="17" spans="1:40" ht="16.5" customHeight="1">
      <c r="A17" s="1" t="s">
        <v>103</v>
      </c>
      <c r="B17" s="17" t="s">
        <v>77</v>
      </c>
      <c r="C17" s="7"/>
      <c r="D17" s="7"/>
      <c r="E17" s="46" t="s">
        <v>41</v>
      </c>
      <c r="F17" s="46" t="s">
        <v>66</v>
      </c>
      <c r="G17" s="76" t="s">
        <v>73</v>
      </c>
      <c r="H17" s="18" t="s">
        <v>15</v>
      </c>
      <c r="I17" s="7" t="s">
        <v>16</v>
      </c>
      <c r="J17" s="7" t="s">
        <v>0</v>
      </c>
      <c r="K17" s="7" t="s">
        <v>17</v>
      </c>
      <c r="L17" s="7" t="s">
        <v>2</v>
      </c>
      <c r="M17" s="15" t="s">
        <v>2</v>
      </c>
      <c r="N17" s="25" t="s">
        <v>17</v>
      </c>
      <c r="O17" s="72">
        <v>15</v>
      </c>
      <c r="P17" s="25" t="s">
        <v>2</v>
      </c>
      <c r="Q17" s="26">
        <v>20</v>
      </c>
      <c r="R17" s="25" t="s">
        <v>2</v>
      </c>
      <c r="S17" s="26">
        <v>17</v>
      </c>
      <c r="T17" s="25" t="s">
        <v>18</v>
      </c>
      <c r="U17" s="26">
        <v>14</v>
      </c>
      <c r="V17" s="25" t="s">
        <v>2</v>
      </c>
      <c r="W17" s="26">
        <v>15</v>
      </c>
      <c r="X17" s="25" t="s">
        <v>15</v>
      </c>
      <c r="Y17" s="26">
        <v>10</v>
      </c>
      <c r="Z17" s="25" t="s">
        <v>2</v>
      </c>
      <c r="AA17" s="26">
        <v>23</v>
      </c>
      <c r="AB17" s="25" t="s">
        <v>15</v>
      </c>
      <c r="AC17" s="26">
        <v>10</v>
      </c>
      <c r="AD17" s="25" t="s">
        <v>2</v>
      </c>
      <c r="AE17" s="26">
        <v>17</v>
      </c>
      <c r="AF17" s="25" t="s">
        <v>2</v>
      </c>
      <c r="AG17" s="26">
        <v>18</v>
      </c>
      <c r="AH17" s="25" t="s">
        <v>15</v>
      </c>
      <c r="AI17" s="26">
        <v>24</v>
      </c>
      <c r="AJ17" s="40"/>
      <c r="AK17" s="42">
        <f t="shared" si="0"/>
        <v>10</v>
      </c>
      <c r="AL17" s="81">
        <f t="shared" si="1"/>
        <v>483</v>
      </c>
      <c r="AM17" s="84">
        <f t="shared" si="2"/>
        <v>59.07828282828283</v>
      </c>
      <c r="AN17" s="31">
        <f t="shared" si="3"/>
        <v>67.3108276589623</v>
      </c>
    </row>
    <row r="18" spans="1:40" ht="16.5" customHeight="1">
      <c r="A18" s="1" t="s">
        <v>103</v>
      </c>
      <c r="B18" s="18" t="s">
        <v>77</v>
      </c>
      <c r="C18" s="7"/>
      <c r="D18" s="7" t="s">
        <v>77</v>
      </c>
      <c r="E18" s="49" t="s">
        <v>61</v>
      </c>
      <c r="F18" s="49" t="s">
        <v>68</v>
      </c>
      <c r="G18" s="77" t="s">
        <v>74</v>
      </c>
      <c r="H18" s="18" t="s">
        <v>15</v>
      </c>
      <c r="I18" s="7" t="s">
        <v>16</v>
      </c>
      <c r="J18" s="7" t="s">
        <v>0</v>
      </c>
      <c r="K18" s="7" t="s">
        <v>17</v>
      </c>
      <c r="L18" s="7" t="s">
        <v>2</v>
      </c>
      <c r="M18" s="15" t="s">
        <v>2</v>
      </c>
      <c r="N18" s="25" t="s">
        <v>2</v>
      </c>
      <c r="O18" s="72">
        <v>40</v>
      </c>
      <c r="P18" s="25" t="s">
        <v>17</v>
      </c>
      <c r="Q18" s="26">
        <v>46</v>
      </c>
      <c r="R18" s="25" t="s">
        <v>0</v>
      </c>
      <c r="S18" s="26">
        <v>24</v>
      </c>
      <c r="T18" s="25" t="s">
        <v>18</v>
      </c>
      <c r="U18" s="26">
        <v>22</v>
      </c>
      <c r="V18" s="25" t="s">
        <v>2</v>
      </c>
      <c r="W18" s="26">
        <v>19</v>
      </c>
      <c r="X18" s="25" t="s">
        <v>15</v>
      </c>
      <c r="Y18" s="26">
        <v>25</v>
      </c>
      <c r="Z18" s="25" t="s">
        <v>17</v>
      </c>
      <c r="AA18" s="26">
        <v>31</v>
      </c>
      <c r="AB18" s="25" t="s">
        <v>2</v>
      </c>
      <c r="AC18" s="26">
        <v>9</v>
      </c>
      <c r="AD18" s="25" t="s">
        <v>2</v>
      </c>
      <c r="AE18" s="26">
        <v>14</v>
      </c>
      <c r="AF18" s="25" t="s">
        <v>0</v>
      </c>
      <c r="AG18" s="26">
        <v>21</v>
      </c>
      <c r="AH18" s="25" t="s">
        <v>15</v>
      </c>
      <c r="AI18" s="26">
        <v>21</v>
      </c>
      <c r="AJ18" s="40"/>
      <c r="AK18" s="42">
        <f t="shared" si="0"/>
        <v>10</v>
      </c>
      <c r="AL18" s="81">
        <f t="shared" si="1"/>
        <v>572</v>
      </c>
      <c r="AM18" s="84">
        <f t="shared" si="2"/>
        <v>58.70370370370371</v>
      </c>
      <c r="AN18" s="31">
        <f t="shared" si="3"/>
        <v>66.88405102138678</v>
      </c>
    </row>
    <row r="19" spans="1:40" ht="16.5" customHeight="1">
      <c r="A19" s="1" t="s">
        <v>103</v>
      </c>
      <c r="B19" s="17" t="s">
        <v>77</v>
      </c>
      <c r="C19" s="7"/>
      <c r="D19" s="7"/>
      <c r="E19" s="46" t="s">
        <v>48</v>
      </c>
      <c r="F19" s="46" t="s">
        <v>67</v>
      </c>
      <c r="G19" s="76" t="s">
        <v>74</v>
      </c>
      <c r="H19" s="18" t="s">
        <v>17</v>
      </c>
      <c r="I19" s="7" t="s">
        <v>16</v>
      </c>
      <c r="J19" s="7" t="s">
        <v>0</v>
      </c>
      <c r="K19" s="7" t="s">
        <v>17</v>
      </c>
      <c r="L19" s="7" t="s">
        <v>17</v>
      </c>
      <c r="M19" s="15" t="s">
        <v>0</v>
      </c>
      <c r="N19" s="25" t="s">
        <v>15</v>
      </c>
      <c r="O19" s="72">
        <v>5</v>
      </c>
      <c r="P19" s="25" t="s">
        <v>2</v>
      </c>
      <c r="Q19" s="26">
        <v>19</v>
      </c>
      <c r="R19" s="25" t="s">
        <v>2</v>
      </c>
      <c r="S19" s="26">
        <v>28</v>
      </c>
      <c r="T19" s="25" t="s">
        <v>18</v>
      </c>
      <c r="U19" s="26">
        <v>19</v>
      </c>
      <c r="V19" s="25" t="s">
        <v>15</v>
      </c>
      <c r="W19" s="26">
        <v>18</v>
      </c>
      <c r="X19" s="25" t="s">
        <v>15</v>
      </c>
      <c r="Y19" s="26">
        <v>34</v>
      </c>
      <c r="Z19" s="25" t="s">
        <v>17</v>
      </c>
      <c r="AA19" s="26">
        <v>17</v>
      </c>
      <c r="AB19" s="25" t="s">
        <v>0</v>
      </c>
      <c r="AC19" s="26">
        <v>16</v>
      </c>
      <c r="AD19" s="25" t="s">
        <v>2</v>
      </c>
      <c r="AE19" s="26">
        <v>11</v>
      </c>
      <c r="AF19" s="25" t="s">
        <v>0</v>
      </c>
      <c r="AG19" s="26">
        <v>51</v>
      </c>
      <c r="AH19" s="25" t="s">
        <v>18</v>
      </c>
      <c r="AI19" s="26">
        <v>54</v>
      </c>
      <c r="AJ19" s="40"/>
      <c r="AK19" s="42">
        <f t="shared" si="0"/>
        <v>9</v>
      </c>
      <c r="AL19" s="81">
        <f t="shared" si="1"/>
        <v>512</v>
      </c>
      <c r="AM19" s="84">
        <f t="shared" si="2"/>
        <v>53.4006734006734</v>
      </c>
      <c r="AN19" s="31">
        <f t="shared" si="3"/>
        <v>60.84204469166586</v>
      </c>
    </row>
    <row r="20" spans="1:40" ht="16.5" customHeight="1">
      <c r="A20" s="1" t="s">
        <v>103</v>
      </c>
      <c r="B20" s="18" t="s">
        <v>77</v>
      </c>
      <c r="C20" s="7"/>
      <c r="D20" s="7"/>
      <c r="E20" s="46" t="s">
        <v>55</v>
      </c>
      <c r="F20" s="49" t="s">
        <v>69</v>
      </c>
      <c r="G20" s="76" t="s">
        <v>73</v>
      </c>
      <c r="H20" s="18" t="s">
        <v>17</v>
      </c>
      <c r="I20" s="7" t="s">
        <v>16</v>
      </c>
      <c r="J20" s="7" t="s">
        <v>0</v>
      </c>
      <c r="K20" s="7" t="s">
        <v>17</v>
      </c>
      <c r="L20" s="7" t="s">
        <v>17</v>
      </c>
      <c r="M20" s="15" t="s">
        <v>0</v>
      </c>
      <c r="N20" s="25" t="s">
        <v>17</v>
      </c>
      <c r="O20" s="72">
        <v>21</v>
      </c>
      <c r="P20" s="25" t="s">
        <v>2</v>
      </c>
      <c r="Q20" s="26">
        <v>21</v>
      </c>
      <c r="R20" s="25" t="s">
        <v>15</v>
      </c>
      <c r="S20" s="26">
        <v>39</v>
      </c>
      <c r="T20" s="25" t="s">
        <v>18</v>
      </c>
      <c r="U20" s="26">
        <v>25</v>
      </c>
      <c r="V20" s="25" t="s">
        <v>2</v>
      </c>
      <c r="W20" s="26">
        <v>26</v>
      </c>
      <c r="X20" s="25" t="s">
        <v>17</v>
      </c>
      <c r="Y20" s="26">
        <v>30</v>
      </c>
      <c r="Z20" s="25" t="s">
        <v>17</v>
      </c>
      <c r="AA20" s="26">
        <v>52</v>
      </c>
      <c r="AB20" s="25" t="s">
        <v>17</v>
      </c>
      <c r="AC20" s="26">
        <v>20</v>
      </c>
      <c r="AD20" s="25" t="s">
        <v>0</v>
      </c>
      <c r="AE20" s="26">
        <v>27</v>
      </c>
      <c r="AF20" s="25" t="s">
        <v>0</v>
      </c>
      <c r="AG20" s="26">
        <v>40</v>
      </c>
      <c r="AH20" s="25" t="s">
        <v>17</v>
      </c>
      <c r="AI20" s="26">
        <v>51</v>
      </c>
      <c r="AJ20" s="40"/>
      <c r="AK20" s="42">
        <f t="shared" si="0"/>
        <v>8</v>
      </c>
      <c r="AL20" s="81">
        <f t="shared" si="1"/>
        <v>652</v>
      </c>
      <c r="AM20" s="84">
        <f t="shared" si="2"/>
        <v>47.255892255892256</v>
      </c>
      <c r="AN20" s="31">
        <f t="shared" si="3"/>
        <v>53.84098973817972</v>
      </c>
    </row>
    <row r="21" spans="1:40" ht="16.5" customHeight="1">
      <c r="A21" s="1" t="s">
        <v>103</v>
      </c>
      <c r="B21" s="17" t="s">
        <v>77</v>
      </c>
      <c r="C21" s="7" t="s">
        <v>77</v>
      </c>
      <c r="D21" s="7"/>
      <c r="E21" s="46" t="s">
        <v>43</v>
      </c>
      <c r="F21" s="46" t="s">
        <v>66</v>
      </c>
      <c r="G21" s="76" t="s">
        <v>73</v>
      </c>
      <c r="H21" s="18" t="s">
        <v>17</v>
      </c>
      <c r="I21" s="7" t="s">
        <v>16</v>
      </c>
      <c r="J21" s="7" t="s">
        <v>0</v>
      </c>
      <c r="K21" s="7" t="s">
        <v>15</v>
      </c>
      <c r="L21" s="7" t="s">
        <v>16</v>
      </c>
      <c r="M21" s="15" t="s">
        <v>0</v>
      </c>
      <c r="N21" s="25" t="s">
        <v>17</v>
      </c>
      <c r="O21" s="72">
        <v>7</v>
      </c>
      <c r="P21" s="25" t="s">
        <v>2</v>
      </c>
      <c r="Q21" s="26">
        <v>17</v>
      </c>
      <c r="R21" s="25" t="s">
        <v>2</v>
      </c>
      <c r="S21" s="26">
        <v>13</v>
      </c>
      <c r="T21" s="25" t="s">
        <v>15</v>
      </c>
      <c r="U21" s="26">
        <v>16</v>
      </c>
      <c r="V21" s="25" t="s">
        <v>15</v>
      </c>
      <c r="W21" s="26">
        <v>29</v>
      </c>
      <c r="X21" s="25" t="s">
        <v>17</v>
      </c>
      <c r="Y21" s="26">
        <v>14</v>
      </c>
      <c r="Z21" s="25" t="s">
        <v>17</v>
      </c>
      <c r="AA21" s="26">
        <v>12</v>
      </c>
      <c r="AB21" s="25" t="s">
        <v>15</v>
      </c>
      <c r="AC21" s="26">
        <v>8</v>
      </c>
      <c r="AD21" s="25" t="s">
        <v>0</v>
      </c>
      <c r="AE21" s="26">
        <v>5</v>
      </c>
      <c r="AF21" s="25" t="s">
        <v>0</v>
      </c>
      <c r="AG21" s="26">
        <v>12</v>
      </c>
      <c r="AH21" s="25" t="s">
        <v>15</v>
      </c>
      <c r="AI21" s="26">
        <v>17</v>
      </c>
      <c r="AJ21" s="40">
        <v>-2</v>
      </c>
      <c r="AK21" s="42">
        <f t="shared" si="0"/>
        <v>7</v>
      </c>
      <c r="AL21" s="81">
        <f t="shared" si="1"/>
        <v>450</v>
      </c>
      <c r="AM21" s="84">
        <f t="shared" si="2"/>
        <v>42.55050505050505</v>
      </c>
      <c r="AN21" s="31">
        <f t="shared" si="3"/>
        <v>48.479907931332114</v>
      </c>
    </row>
    <row r="22" spans="1:40" ht="16.5" customHeight="1">
      <c r="A22" s="1" t="s">
        <v>103</v>
      </c>
      <c r="B22" s="18" t="s">
        <v>77</v>
      </c>
      <c r="C22" s="7"/>
      <c r="D22" s="7"/>
      <c r="E22" s="46" t="s">
        <v>58</v>
      </c>
      <c r="F22" s="49" t="s">
        <v>71</v>
      </c>
      <c r="G22" s="76" t="s">
        <v>76</v>
      </c>
      <c r="H22" s="18" t="s">
        <v>16</v>
      </c>
      <c r="I22" s="7" t="s">
        <v>16</v>
      </c>
      <c r="J22" s="7" t="s">
        <v>2</v>
      </c>
      <c r="K22" s="7" t="s">
        <v>16</v>
      </c>
      <c r="L22" s="7" t="s">
        <v>16</v>
      </c>
      <c r="M22" s="15" t="s">
        <v>0</v>
      </c>
      <c r="N22" s="25" t="s">
        <v>15</v>
      </c>
      <c r="O22" s="72">
        <v>14</v>
      </c>
      <c r="P22" s="25" t="s">
        <v>2</v>
      </c>
      <c r="Q22" s="26">
        <v>15</v>
      </c>
      <c r="R22" s="25" t="s">
        <v>2</v>
      </c>
      <c r="S22" s="26">
        <v>23</v>
      </c>
      <c r="T22" s="25" t="s">
        <v>15</v>
      </c>
      <c r="U22" s="26">
        <v>24</v>
      </c>
      <c r="V22" s="25" t="s">
        <v>2</v>
      </c>
      <c r="W22" s="26">
        <v>15</v>
      </c>
      <c r="X22" s="25" t="s">
        <v>2</v>
      </c>
      <c r="Y22" s="26">
        <v>12</v>
      </c>
      <c r="Z22" s="25" t="s">
        <v>17</v>
      </c>
      <c r="AA22" s="26">
        <v>27</v>
      </c>
      <c r="AB22" s="25" t="s">
        <v>15</v>
      </c>
      <c r="AC22" s="26">
        <v>14</v>
      </c>
      <c r="AD22" s="25" t="s">
        <v>0</v>
      </c>
      <c r="AE22" s="26">
        <v>37</v>
      </c>
      <c r="AF22" s="25" t="s">
        <v>2</v>
      </c>
      <c r="AG22" s="26">
        <v>13</v>
      </c>
      <c r="AH22" s="25" t="s">
        <v>15</v>
      </c>
      <c r="AI22" s="26">
        <v>45</v>
      </c>
      <c r="AJ22" s="40">
        <v>-1</v>
      </c>
      <c r="AK22" s="42">
        <f t="shared" si="0"/>
        <v>7</v>
      </c>
      <c r="AL22" s="81">
        <f t="shared" si="1"/>
        <v>539</v>
      </c>
      <c r="AM22" s="84">
        <f t="shared" si="2"/>
        <v>42.175925925925924</v>
      </c>
      <c r="AN22" s="31">
        <f t="shared" si="3"/>
        <v>48.053131293756586</v>
      </c>
    </row>
    <row r="23" spans="1:40" ht="16.5" customHeight="1">
      <c r="A23" s="1" t="s">
        <v>103</v>
      </c>
      <c r="B23" s="17" t="s">
        <v>77</v>
      </c>
      <c r="C23" s="7"/>
      <c r="D23" s="7" t="s">
        <v>77</v>
      </c>
      <c r="E23" s="49" t="s">
        <v>64</v>
      </c>
      <c r="F23" s="49" t="s">
        <v>72</v>
      </c>
      <c r="G23" s="77" t="s">
        <v>74</v>
      </c>
      <c r="H23" s="18" t="s">
        <v>17</v>
      </c>
      <c r="I23" s="7" t="s">
        <v>16</v>
      </c>
      <c r="J23" s="7" t="s">
        <v>2</v>
      </c>
      <c r="K23" s="7" t="s">
        <v>16</v>
      </c>
      <c r="L23" s="7" t="s">
        <v>2</v>
      </c>
      <c r="M23" s="15" t="s">
        <v>15</v>
      </c>
      <c r="N23" s="25" t="s">
        <v>0</v>
      </c>
      <c r="O23" s="72">
        <v>16</v>
      </c>
      <c r="P23" s="25" t="s">
        <v>15</v>
      </c>
      <c r="Q23" s="26">
        <v>26</v>
      </c>
      <c r="R23" s="25" t="s">
        <v>2</v>
      </c>
      <c r="S23" s="26">
        <v>8</v>
      </c>
      <c r="T23" s="25" t="s">
        <v>15</v>
      </c>
      <c r="U23" s="26">
        <v>22</v>
      </c>
      <c r="V23" s="25" t="s">
        <v>2</v>
      </c>
      <c r="W23" s="26">
        <v>18</v>
      </c>
      <c r="X23" s="25" t="s">
        <v>17</v>
      </c>
      <c r="Y23" s="26">
        <v>12</v>
      </c>
      <c r="Z23" s="25" t="s">
        <v>17</v>
      </c>
      <c r="AA23" s="26">
        <v>15</v>
      </c>
      <c r="AB23" s="25" t="s">
        <v>2</v>
      </c>
      <c r="AC23" s="26">
        <v>18</v>
      </c>
      <c r="AD23" s="25" t="s">
        <v>2</v>
      </c>
      <c r="AE23" s="26">
        <v>16</v>
      </c>
      <c r="AF23" s="25" t="s">
        <v>0</v>
      </c>
      <c r="AG23" s="26">
        <v>18</v>
      </c>
      <c r="AH23" s="25" t="s">
        <v>0</v>
      </c>
      <c r="AI23" s="26">
        <v>26</v>
      </c>
      <c r="AJ23" s="40"/>
      <c r="AK23" s="42">
        <f t="shared" si="0"/>
        <v>6</v>
      </c>
      <c r="AL23" s="81">
        <f t="shared" si="1"/>
        <v>615</v>
      </c>
      <c r="AM23" s="84">
        <f t="shared" si="2"/>
        <v>36.30050505050505</v>
      </c>
      <c r="AN23" s="31">
        <f t="shared" si="3"/>
        <v>41.35897189987532</v>
      </c>
    </row>
    <row r="24" spans="1:40" ht="16.5" customHeight="1">
      <c r="A24" s="1" t="s">
        <v>103</v>
      </c>
      <c r="B24" s="18" t="s">
        <v>77</v>
      </c>
      <c r="C24" s="7"/>
      <c r="D24" s="7" t="s">
        <v>77</v>
      </c>
      <c r="E24" s="50" t="s">
        <v>65</v>
      </c>
      <c r="F24" s="49" t="s">
        <v>72</v>
      </c>
      <c r="G24" s="77" t="s">
        <v>74</v>
      </c>
      <c r="H24" s="18" t="s">
        <v>2</v>
      </c>
      <c r="I24" s="7" t="s">
        <v>2</v>
      </c>
      <c r="J24" s="7" t="s">
        <v>0</v>
      </c>
      <c r="K24" s="7" t="s">
        <v>17</v>
      </c>
      <c r="L24" s="7" t="s">
        <v>0</v>
      </c>
      <c r="M24" s="15" t="s">
        <v>15</v>
      </c>
      <c r="N24" s="25" t="s">
        <v>17</v>
      </c>
      <c r="O24" s="72">
        <v>13</v>
      </c>
      <c r="P24" s="25" t="s">
        <v>15</v>
      </c>
      <c r="Q24" s="26">
        <v>12</v>
      </c>
      <c r="R24" s="25" t="s">
        <v>2</v>
      </c>
      <c r="S24" s="26">
        <v>19</v>
      </c>
      <c r="T24" s="25" t="s">
        <v>15</v>
      </c>
      <c r="U24" s="26">
        <v>11</v>
      </c>
      <c r="V24" s="25" t="s">
        <v>2</v>
      </c>
      <c r="W24" s="26">
        <v>13</v>
      </c>
      <c r="X24" s="25" t="s">
        <v>15</v>
      </c>
      <c r="Y24" s="26">
        <v>18</v>
      </c>
      <c r="Z24" s="25" t="s">
        <v>15</v>
      </c>
      <c r="AA24" s="26">
        <v>17</v>
      </c>
      <c r="AB24" s="25" t="s">
        <v>18</v>
      </c>
      <c r="AC24" s="26">
        <v>15</v>
      </c>
      <c r="AD24" s="25" t="s">
        <v>2</v>
      </c>
      <c r="AE24" s="26">
        <v>20</v>
      </c>
      <c r="AF24" s="25" t="s">
        <v>2</v>
      </c>
      <c r="AG24" s="26">
        <v>13</v>
      </c>
      <c r="AH24" s="25" t="s">
        <v>2</v>
      </c>
      <c r="AI24" s="26">
        <v>26</v>
      </c>
      <c r="AJ24" s="40"/>
      <c r="AK24" s="42">
        <f t="shared" si="0"/>
        <v>4</v>
      </c>
      <c r="AL24" s="81">
        <f t="shared" si="1"/>
        <v>657</v>
      </c>
      <c r="AM24" s="84">
        <f t="shared" si="2"/>
        <v>25.01262626262626</v>
      </c>
      <c r="AN24" s="31">
        <f t="shared" si="3"/>
        <v>28.498129855183652</v>
      </c>
    </row>
    <row r="25" spans="2:39" ht="16.5" customHeight="1">
      <c r="B25" s="17" t="s">
        <v>77</v>
      </c>
      <c r="C25" s="7" t="s">
        <v>77</v>
      </c>
      <c r="D25" s="7"/>
      <c r="E25" s="46" t="s">
        <v>42</v>
      </c>
      <c r="F25" s="46" t="s">
        <v>66</v>
      </c>
      <c r="G25" s="76" t="s">
        <v>73</v>
      </c>
      <c r="H25" s="18"/>
      <c r="I25" s="7"/>
      <c r="J25" s="7"/>
      <c r="K25" s="7"/>
      <c r="L25" s="7"/>
      <c r="M25" s="15"/>
      <c r="N25" s="25"/>
      <c r="O25" s="72"/>
      <c r="P25" s="59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5"/>
      <c r="AI25" s="26"/>
      <c r="AJ25" s="40"/>
      <c r="AK25" s="42"/>
      <c r="AL25" s="81"/>
      <c r="AM25" s="84"/>
    </row>
    <row r="26" spans="2:39" ht="16.5" customHeight="1">
      <c r="B26" s="18" t="s">
        <v>77</v>
      </c>
      <c r="C26" s="7"/>
      <c r="D26" s="7"/>
      <c r="E26" s="46" t="s">
        <v>47</v>
      </c>
      <c r="F26" s="46" t="s">
        <v>67</v>
      </c>
      <c r="G26" s="76" t="s">
        <v>74</v>
      </c>
      <c r="H26" s="18"/>
      <c r="I26" s="7"/>
      <c r="J26" s="7"/>
      <c r="K26" s="7"/>
      <c r="L26" s="7"/>
      <c r="M26" s="15"/>
      <c r="N26" s="25"/>
      <c r="O26" s="72"/>
      <c r="P26" s="59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25"/>
      <c r="AG26" s="26"/>
      <c r="AH26" s="25"/>
      <c r="AI26" s="26"/>
      <c r="AJ26" s="40"/>
      <c r="AK26" s="42"/>
      <c r="AL26" s="81"/>
      <c r="AM26" s="84"/>
    </row>
    <row r="27" spans="2:39" ht="16.5" customHeight="1">
      <c r="B27" s="17" t="s">
        <v>77</v>
      </c>
      <c r="C27" s="7"/>
      <c r="D27" s="7"/>
      <c r="E27" s="46" t="s">
        <v>52</v>
      </c>
      <c r="F27" s="46" t="s">
        <v>68</v>
      </c>
      <c r="G27" s="76" t="s">
        <v>74</v>
      </c>
      <c r="H27" s="18"/>
      <c r="I27" s="7"/>
      <c r="J27" s="7"/>
      <c r="K27" s="7"/>
      <c r="L27" s="7"/>
      <c r="M27" s="15"/>
      <c r="N27" s="25"/>
      <c r="O27" s="72"/>
      <c r="P27" s="59"/>
      <c r="Q27" s="26"/>
      <c r="R27" s="25"/>
      <c r="S27" s="26"/>
      <c r="T27" s="25"/>
      <c r="U27" s="26"/>
      <c r="V27" s="25"/>
      <c r="W27" s="26"/>
      <c r="X27" s="25"/>
      <c r="Y27" s="26"/>
      <c r="Z27" s="25"/>
      <c r="AA27" s="26"/>
      <c r="AB27" s="25"/>
      <c r="AC27" s="26"/>
      <c r="AD27" s="25"/>
      <c r="AE27" s="26"/>
      <c r="AF27" s="25"/>
      <c r="AG27" s="26"/>
      <c r="AH27" s="25"/>
      <c r="AI27" s="26"/>
      <c r="AJ27" s="40"/>
      <c r="AK27" s="42"/>
      <c r="AL27" s="81"/>
      <c r="AM27" s="84"/>
    </row>
    <row r="28" spans="2:39" ht="16.5" customHeight="1">
      <c r="B28" s="18" t="s">
        <v>77</v>
      </c>
      <c r="C28" s="7"/>
      <c r="D28" s="7"/>
      <c r="E28" s="49" t="s">
        <v>59</v>
      </c>
      <c r="F28" s="49" t="s">
        <v>68</v>
      </c>
      <c r="G28" s="77" t="s">
        <v>74</v>
      </c>
      <c r="H28" s="18"/>
      <c r="I28" s="7"/>
      <c r="J28" s="7"/>
      <c r="K28" s="7"/>
      <c r="L28" s="7"/>
      <c r="M28" s="15"/>
      <c r="N28" s="25"/>
      <c r="O28" s="72"/>
      <c r="P28" s="59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25"/>
      <c r="AI28" s="26"/>
      <c r="AJ28" s="40"/>
      <c r="AK28" s="42"/>
      <c r="AL28" s="81"/>
      <c r="AM28" s="84"/>
    </row>
    <row r="29" spans="2:39" ht="16.5" customHeight="1" thickBot="1">
      <c r="B29" s="19"/>
      <c r="C29" s="12"/>
      <c r="D29" s="12"/>
      <c r="E29" s="11"/>
      <c r="F29" s="11"/>
      <c r="G29" s="16"/>
      <c r="H29" s="19"/>
      <c r="I29" s="12"/>
      <c r="J29" s="12"/>
      <c r="K29" s="12"/>
      <c r="L29" s="12"/>
      <c r="M29" s="16"/>
      <c r="N29" s="27"/>
      <c r="O29" s="73"/>
      <c r="P29" s="60"/>
      <c r="Q29" s="28"/>
      <c r="R29" s="27"/>
      <c r="S29" s="28"/>
      <c r="T29" s="27"/>
      <c r="U29" s="28"/>
      <c r="V29" s="27"/>
      <c r="W29" s="28"/>
      <c r="X29" s="27"/>
      <c r="Y29" s="28"/>
      <c r="Z29" s="27"/>
      <c r="AA29" s="28"/>
      <c r="AB29" s="27"/>
      <c r="AC29" s="28"/>
      <c r="AD29" s="27"/>
      <c r="AE29" s="28"/>
      <c r="AF29" s="27"/>
      <c r="AG29" s="28"/>
      <c r="AH29" s="27"/>
      <c r="AI29" s="28"/>
      <c r="AJ29" s="41"/>
      <c r="AK29" s="43"/>
      <c r="AL29" s="82"/>
      <c r="AM29" s="85"/>
    </row>
    <row r="30" spans="7:40" s="2" customFormat="1" ht="16.5" customHeight="1">
      <c r="G30" s="20" t="s">
        <v>19</v>
      </c>
      <c r="H30" s="2">
        <f aca="true" t="shared" si="4" ref="H30:N30">COUNTIF(H3:H29,H1)</f>
        <v>14</v>
      </c>
      <c r="I30" s="2">
        <f t="shared" si="4"/>
        <v>21</v>
      </c>
      <c r="J30" s="2">
        <f t="shared" si="4"/>
        <v>19</v>
      </c>
      <c r="K30" s="2">
        <f t="shared" si="4"/>
        <v>3</v>
      </c>
      <c r="L30" s="2">
        <f t="shared" si="4"/>
        <v>14</v>
      </c>
      <c r="M30" s="2">
        <f t="shared" si="4"/>
        <v>11</v>
      </c>
      <c r="N30" s="94">
        <f t="shared" si="4"/>
        <v>5</v>
      </c>
      <c r="O30" s="94"/>
      <c r="P30" s="95">
        <f>COUNTIF(P3:P29,P1)</f>
        <v>16</v>
      </c>
      <c r="Q30" s="95"/>
      <c r="R30" s="95">
        <f>COUNTIF(R3:R29,R1)</f>
        <v>20</v>
      </c>
      <c r="S30" s="95"/>
      <c r="T30" s="95">
        <f>COUNTIF(T3:T29,T1)</f>
        <v>17</v>
      </c>
      <c r="U30" s="95"/>
      <c r="V30" s="95">
        <f>COUNTIF(V3:V29,V1)</f>
        <v>19</v>
      </c>
      <c r="W30" s="95"/>
      <c r="X30" s="95">
        <f>COUNTIF(X3:X29,X1)</f>
        <v>14</v>
      </c>
      <c r="Y30" s="95"/>
      <c r="Z30" s="95">
        <f>COUNTIF(Z3:Z29,Z1)</f>
        <v>18</v>
      </c>
      <c r="AA30" s="95"/>
      <c r="AB30" s="95">
        <f>COUNTIF(AB3:AB29,AB1)</f>
        <v>16</v>
      </c>
      <c r="AC30" s="95"/>
      <c r="AD30" s="95">
        <f>COUNTIF(AD3:AD29,AD1)</f>
        <v>12</v>
      </c>
      <c r="AE30" s="95"/>
      <c r="AF30" s="95">
        <f>COUNTIF(AF3:AF29,AF1)</f>
        <v>15</v>
      </c>
      <c r="AG30" s="95"/>
      <c r="AH30" s="95">
        <f>COUNTIF(AH3:AH29,AH1)</f>
        <v>8</v>
      </c>
      <c r="AI30" s="95"/>
      <c r="AJ30" s="35"/>
      <c r="AM30" s="30"/>
      <c r="AN30" s="30"/>
    </row>
    <row r="31" spans="7:40" s="2" customFormat="1" ht="16.5" customHeight="1">
      <c r="G31" s="20" t="s">
        <v>20</v>
      </c>
      <c r="H31" s="2">
        <f aca="true" t="shared" si="5" ref="H31:N31">COUNTA(H3:H29)</f>
        <v>22</v>
      </c>
      <c r="I31" s="2">
        <f t="shared" si="5"/>
        <v>22</v>
      </c>
      <c r="J31" s="2">
        <f t="shared" si="5"/>
        <v>22</v>
      </c>
      <c r="K31" s="2">
        <f t="shared" si="5"/>
        <v>22</v>
      </c>
      <c r="L31" s="2">
        <f t="shared" si="5"/>
        <v>22</v>
      </c>
      <c r="M31" s="2">
        <f t="shared" si="5"/>
        <v>22</v>
      </c>
      <c r="N31" s="93">
        <f t="shared" si="5"/>
        <v>22</v>
      </c>
      <c r="O31" s="93"/>
      <c r="P31" s="93">
        <f>COUNTA(P3:P29)</f>
        <v>22</v>
      </c>
      <c r="Q31" s="93"/>
      <c r="R31" s="93">
        <f>COUNTA(R3:R29)</f>
        <v>22</v>
      </c>
      <c r="S31" s="93"/>
      <c r="T31" s="93">
        <f>COUNTA(T3:T29)</f>
        <v>22</v>
      </c>
      <c r="U31" s="93"/>
      <c r="V31" s="93">
        <f>COUNTA(V3:V29)</f>
        <v>22</v>
      </c>
      <c r="W31" s="93"/>
      <c r="X31" s="93">
        <f>COUNTA(X3:X29)</f>
        <v>22</v>
      </c>
      <c r="Y31" s="93"/>
      <c r="Z31" s="93">
        <f>COUNTA(Z3:Z29)</f>
        <v>22</v>
      </c>
      <c r="AA31" s="93"/>
      <c r="AB31" s="93">
        <f>COUNTA(AB3:AB29)</f>
        <v>22</v>
      </c>
      <c r="AC31" s="93"/>
      <c r="AD31" s="93">
        <f>COUNTA(AD3:AD29)</f>
        <v>22</v>
      </c>
      <c r="AE31" s="93"/>
      <c r="AF31" s="93">
        <f>COUNTA(AF3:AF29)</f>
        <v>22</v>
      </c>
      <c r="AG31" s="93"/>
      <c r="AH31" s="93">
        <f>COUNTA(AH3:AH29)</f>
        <v>22</v>
      </c>
      <c r="AI31" s="93"/>
      <c r="AJ31" s="36"/>
      <c r="AM31" s="30"/>
      <c r="AN31" s="30"/>
    </row>
    <row r="32" spans="7:40" s="2" customFormat="1" ht="16.5" customHeight="1">
      <c r="G32" s="20" t="s">
        <v>21</v>
      </c>
      <c r="H32" s="33">
        <f aca="true" t="shared" si="6" ref="H32:N32">IF(H31&lt;&gt;0,100*(H31-H30)/H31,0)</f>
        <v>36.36363636363637</v>
      </c>
      <c r="I32" s="33">
        <f t="shared" si="6"/>
        <v>4.545454545454546</v>
      </c>
      <c r="J32" s="33">
        <f t="shared" si="6"/>
        <v>13.636363636363637</v>
      </c>
      <c r="K32" s="33">
        <f t="shared" si="6"/>
        <v>86.36363636363636</v>
      </c>
      <c r="L32" s="33">
        <f t="shared" si="6"/>
        <v>36.36363636363637</v>
      </c>
      <c r="M32" s="33">
        <f t="shared" si="6"/>
        <v>50</v>
      </c>
      <c r="N32" s="92">
        <f t="shared" si="6"/>
        <v>77.27272727272727</v>
      </c>
      <c r="O32" s="92"/>
      <c r="P32" s="92">
        <f>IF(P31&lt;&gt;0,100*(P31-P30)/P31,0)</f>
        <v>27.272727272727273</v>
      </c>
      <c r="Q32" s="92"/>
      <c r="R32" s="92">
        <f>IF(R31&lt;&gt;0,100*(R31-R30)/R31,0)</f>
        <v>9.090909090909092</v>
      </c>
      <c r="S32" s="92"/>
      <c r="T32" s="92">
        <f>IF(T31&lt;&gt;0,100*(T31-T30)/T31,0)</f>
        <v>22.727272727272727</v>
      </c>
      <c r="U32" s="92"/>
      <c r="V32" s="92">
        <f>IF(V31&lt;&gt;0,100*(V31-V30)/V31,0)</f>
        <v>13.636363636363637</v>
      </c>
      <c r="W32" s="92"/>
      <c r="X32" s="92">
        <f>IF(X31&lt;&gt;0,100*(X31-X30)/X31,0)</f>
        <v>36.36363636363637</v>
      </c>
      <c r="Y32" s="92"/>
      <c r="Z32" s="92">
        <f>IF(Z31&lt;&gt;0,100*(Z31-Z30)/Z31,0)</f>
        <v>18.181818181818183</v>
      </c>
      <c r="AA32" s="92"/>
      <c r="AB32" s="92">
        <f>IF(AB31&lt;&gt;0,100*(AB31-AB30)/AB31,0)</f>
        <v>27.272727272727273</v>
      </c>
      <c r="AC32" s="92"/>
      <c r="AD32" s="92">
        <f>IF(AD31&lt;&gt;0,100*(AD31-AD30)/AD31,0)</f>
        <v>45.45454545454545</v>
      </c>
      <c r="AE32" s="92"/>
      <c r="AF32" s="92">
        <f>IF(AF31&lt;&gt;0,100*(AF31-AF30)/AF31,0)</f>
        <v>31.818181818181817</v>
      </c>
      <c r="AG32" s="92"/>
      <c r="AH32" s="92">
        <f>IF(AH31&lt;&gt;0,100*(AH31-AH30)/AH31,0)</f>
        <v>63.63636363636363</v>
      </c>
      <c r="AI32" s="92"/>
      <c r="AJ32" s="37"/>
      <c r="AM32" s="30"/>
      <c r="AN32" s="30"/>
    </row>
  </sheetData>
  <sheetProtection/>
  <mergeCells count="44">
    <mergeCell ref="T30:U30"/>
    <mergeCell ref="V30:W30"/>
    <mergeCell ref="AB32:AC32"/>
    <mergeCell ref="AD32:AE32"/>
    <mergeCell ref="T32:U32"/>
    <mergeCell ref="V32:W32"/>
    <mergeCell ref="X32:Y32"/>
    <mergeCell ref="Z32:AA32"/>
    <mergeCell ref="T31:U31"/>
    <mergeCell ref="V31:W31"/>
    <mergeCell ref="AH31:AI31"/>
    <mergeCell ref="AB30:AC30"/>
    <mergeCell ref="AD30:AE30"/>
    <mergeCell ref="AB31:AC31"/>
    <mergeCell ref="AD31:AE31"/>
    <mergeCell ref="X31:Y31"/>
    <mergeCell ref="Z31:AA31"/>
    <mergeCell ref="X30:Y30"/>
    <mergeCell ref="Z30:AA30"/>
    <mergeCell ref="AB1:AC1"/>
    <mergeCell ref="AD1:AE1"/>
    <mergeCell ref="Z1:AA1"/>
    <mergeCell ref="AF1:AG1"/>
    <mergeCell ref="AF32:AG32"/>
    <mergeCell ref="AH32:AI32"/>
    <mergeCell ref="AH1:AI1"/>
    <mergeCell ref="AF30:AG30"/>
    <mergeCell ref="AH30:AI30"/>
    <mergeCell ref="AF31:AG31"/>
    <mergeCell ref="T1:U1"/>
    <mergeCell ref="V1:W1"/>
    <mergeCell ref="X1:Y1"/>
    <mergeCell ref="N1:O1"/>
    <mergeCell ref="P1:Q1"/>
    <mergeCell ref="R1:S1"/>
    <mergeCell ref="R32:S32"/>
    <mergeCell ref="N31:O31"/>
    <mergeCell ref="N32:O32"/>
    <mergeCell ref="P31:Q31"/>
    <mergeCell ref="P32:Q32"/>
    <mergeCell ref="N30:O30"/>
    <mergeCell ref="R30:S30"/>
    <mergeCell ref="P30:Q30"/>
    <mergeCell ref="R31:S31"/>
  </mergeCells>
  <conditionalFormatting sqref="H3:N24 P3:P24 R3:R24 T3:T24 V3:V24 X3:X24 Z3:Z24 AB3:AB24 AD3:AD24 AF3:AF24 AH3:AH24">
    <cfRule type="cellIs" priority="1" dxfId="0" operator="notEqual" stopIfTrue="1">
      <formula>H$1</formula>
    </cfRule>
  </conditionalFormatting>
  <printOptions horizontalCentered="1"/>
  <pageMargins left="0.1968503937007874" right="0.1968503937007874" top="1.3779527559055118" bottom="0.3937007874015748" header="0.5118110236220472" footer="0.5118110236220472"/>
  <pageSetup horizontalDpi="600" verticalDpi="600" orientation="landscape" paperSize="9" scale="80" r:id="rId1"/>
  <headerFooter alignWithMargins="0">
    <oddHeader>&amp;L&amp;"Arial,Bold"&amp;12 3. VIHOR PRE-O ADVENTURE
HRVATSKO-SLOVENSKO-MAĐARSKA PRE-O LIGA
ZAGREB - BUNDEK - 18.10.2008.&amp;R&amp;"Arial,Bold"&amp;36E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J6" sqref="AJ6"/>
    </sheetView>
  </sheetViews>
  <sheetFormatPr defaultColWidth="9.140625" defaultRowHeight="16.5" customHeight="1"/>
  <cols>
    <col min="1" max="1" width="9.140625" style="1" customWidth="1"/>
    <col min="2" max="4" width="3.7109375" style="2" customWidth="1"/>
    <col min="5" max="5" width="19.00390625" style="1" bestFit="1" customWidth="1"/>
    <col min="6" max="6" width="20.28125" style="1" customWidth="1"/>
    <col min="7" max="7" width="10.57421875" style="2" customWidth="1"/>
    <col min="8" max="30" width="3.7109375" style="1" customWidth="1"/>
    <col min="31" max="31" width="3.7109375" style="38" customWidth="1"/>
    <col min="32" max="33" width="6.7109375" style="1" customWidth="1"/>
    <col min="34" max="34" width="7.7109375" style="31" customWidth="1"/>
    <col min="35" max="35" width="9.140625" style="31" customWidth="1"/>
    <col min="36" max="36" width="9.140625" style="1" customWidth="1"/>
    <col min="37" max="37" width="9.140625" style="31" customWidth="1"/>
    <col min="38" max="16384" width="9.140625" style="1" customWidth="1"/>
  </cols>
  <sheetData>
    <row r="1" spans="8:37" s="5" customFormat="1" ht="16.5" customHeight="1" thickBot="1">
      <c r="H1" s="3" t="s">
        <v>17</v>
      </c>
      <c r="I1" s="4" t="s">
        <v>16</v>
      </c>
      <c r="J1" s="4" t="s">
        <v>0</v>
      </c>
      <c r="K1" s="4" t="s">
        <v>2</v>
      </c>
      <c r="L1" s="4" t="s">
        <v>2</v>
      </c>
      <c r="M1" s="96" t="s">
        <v>2</v>
      </c>
      <c r="N1" s="97"/>
      <c r="O1" s="96" t="s">
        <v>18</v>
      </c>
      <c r="P1" s="97"/>
      <c r="Q1" s="96" t="s">
        <v>15</v>
      </c>
      <c r="R1" s="97"/>
      <c r="S1" s="96" t="s">
        <v>0</v>
      </c>
      <c r="T1" s="97"/>
      <c r="U1" s="96" t="s">
        <v>15</v>
      </c>
      <c r="V1" s="97"/>
      <c r="W1" s="96" t="s">
        <v>0</v>
      </c>
      <c r="X1" s="97"/>
      <c r="Y1" s="96" t="s">
        <v>17</v>
      </c>
      <c r="Z1" s="97"/>
      <c r="AA1" s="96" t="s">
        <v>0</v>
      </c>
      <c r="AB1" s="97"/>
      <c r="AC1" s="96" t="s">
        <v>15</v>
      </c>
      <c r="AD1" s="97"/>
      <c r="AE1" s="34"/>
      <c r="AH1" s="29"/>
      <c r="AI1" s="29"/>
      <c r="AK1" s="29"/>
    </row>
    <row r="2" spans="2:37" s="5" customFormat="1" ht="16.5" customHeight="1" thickBot="1">
      <c r="B2" s="3" t="s">
        <v>39</v>
      </c>
      <c r="C2" s="4" t="s">
        <v>1</v>
      </c>
      <c r="D2" s="4" t="s">
        <v>22</v>
      </c>
      <c r="E2" s="4" t="s">
        <v>9</v>
      </c>
      <c r="F2" s="4" t="s">
        <v>10</v>
      </c>
      <c r="G2" s="51" t="s">
        <v>11</v>
      </c>
      <c r="H2" s="63">
        <v>1</v>
      </c>
      <c r="I2" s="64">
        <v>2</v>
      </c>
      <c r="J2" s="64">
        <v>3</v>
      </c>
      <c r="K2" s="64">
        <v>4</v>
      </c>
      <c r="L2" s="69">
        <v>5</v>
      </c>
      <c r="M2" s="21" t="s">
        <v>3</v>
      </c>
      <c r="N2" s="68" t="s">
        <v>6</v>
      </c>
      <c r="O2" s="21" t="s">
        <v>4</v>
      </c>
      <c r="P2" s="68" t="s">
        <v>7</v>
      </c>
      <c r="Q2" s="21" t="s">
        <v>5</v>
      </c>
      <c r="R2" s="68" t="s">
        <v>8</v>
      </c>
      <c r="S2" s="21" t="s">
        <v>23</v>
      </c>
      <c r="T2" s="68" t="s">
        <v>31</v>
      </c>
      <c r="U2" s="21" t="s">
        <v>24</v>
      </c>
      <c r="V2" s="68" t="s">
        <v>32</v>
      </c>
      <c r="W2" s="21" t="s">
        <v>25</v>
      </c>
      <c r="X2" s="68" t="s">
        <v>33</v>
      </c>
      <c r="Y2" s="21" t="s">
        <v>26</v>
      </c>
      <c r="Z2" s="68" t="s">
        <v>34</v>
      </c>
      <c r="AA2" s="21" t="s">
        <v>27</v>
      </c>
      <c r="AB2" s="68" t="s">
        <v>35</v>
      </c>
      <c r="AC2" s="21" t="s">
        <v>28</v>
      </c>
      <c r="AD2" s="68" t="s">
        <v>36</v>
      </c>
      <c r="AE2" s="70" t="s">
        <v>101</v>
      </c>
      <c r="AF2" s="44" t="s">
        <v>12</v>
      </c>
      <c r="AG2" s="45" t="s">
        <v>13</v>
      </c>
      <c r="AH2" s="86" t="s">
        <v>14</v>
      </c>
      <c r="AI2" s="29"/>
      <c r="AK2" s="29"/>
    </row>
    <row r="3" spans="1:37" ht="16.5" customHeight="1">
      <c r="A3" s="1" t="s">
        <v>103</v>
      </c>
      <c r="B3" s="18" t="s">
        <v>77</v>
      </c>
      <c r="C3" s="10"/>
      <c r="D3" s="10" t="s">
        <v>77</v>
      </c>
      <c r="E3" s="9" t="s">
        <v>100</v>
      </c>
      <c r="F3" s="9" t="s">
        <v>68</v>
      </c>
      <c r="G3" s="14" t="s">
        <v>74</v>
      </c>
      <c r="H3" s="61" t="s">
        <v>77</v>
      </c>
      <c r="I3" s="62" t="s">
        <v>16</v>
      </c>
      <c r="J3" s="62" t="s">
        <v>0</v>
      </c>
      <c r="K3" s="62" t="s">
        <v>2</v>
      </c>
      <c r="L3" s="65" t="s">
        <v>2</v>
      </c>
      <c r="M3" s="23" t="s">
        <v>17</v>
      </c>
      <c r="N3" s="71">
        <v>19</v>
      </c>
      <c r="O3" s="23" t="s">
        <v>18</v>
      </c>
      <c r="P3" s="71">
        <v>7</v>
      </c>
      <c r="Q3" s="23" t="s">
        <v>15</v>
      </c>
      <c r="R3" s="71">
        <v>7</v>
      </c>
      <c r="S3" s="23" t="s">
        <v>0</v>
      </c>
      <c r="T3" s="71">
        <v>5</v>
      </c>
      <c r="U3" s="23" t="s">
        <v>2</v>
      </c>
      <c r="V3" s="71">
        <v>16</v>
      </c>
      <c r="W3" s="23" t="s">
        <v>0</v>
      </c>
      <c r="X3" s="71">
        <v>7</v>
      </c>
      <c r="Y3" s="23" t="s">
        <v>17</v>
      </c>
      <c r="Z3" s="71">
        <v>7</v>
      </c>
      <c r="AA3" s="23" t="s">
        <v>0</v>
      </c>
      <c r="AB3" s="71">
        <v>6</v>
      </c>
      <c r="AC3" s="23" t="s">
        <v>15</v>
      </c>
      <c r="AD3" s="71">
        <v>24</v>
      </c>
      <c r="AE3" s="66"/>
      <c r="AF3" s="32">
        <f aca="true" t="shared" si="0" ref="AF3:AF20">IF(H3=$H$1,1,0)+IF(I3=$I$1,1,0)+IF(J3=$J$1,1,0)+IF(K3=$K$1,1,0)+IF(L3=$L$1,1,0)+IF(M3=$M$1,1,0)+IF(O3=$O$1,1,0)+IF(Q3=$Q$1,1,0)+IF(S3=$S$1,1,0)+IF(U3=$U$1,1,0)+IF(W3=$W$1,1,0)+IF(Y3=$Y$1,1,0)+IF(AA3=$AA$1,1,0)+IF(AC3=$AC$1,1,0)+AE3</f>
        <v>11</v>
      </c>
      <c r="AG3" s="80">
        <f aca="true" t="shared" si="1" ref="AG3:AG20">IF(AND(M3&lt;&gt;"",N3&lt;&gt;"",O3&lt;&gt;"",P3&lt;&gt;"",Q3&lt;&gt;"",R3&lt;&gt;"",S3&lt;&gt;"",T3&lt;&gt;"",U3&lt;&gt;"",V3&lt;&gt;"",W3&lt;&gt;"",X3&lt;&gt;"",Y3&lt;&gt;"",Z3&lt;&gt;"",AA3&lt;&gt;"",AB3&lt;&gt;"",AC3&lt;&gt;"",AD3&lt;&gt;""),N3+P3+R3+T3+V3+X3+Z3+AB3+AD3+(IF(M3=$M$1,0,60)+IF(O3=$O$1,0,60)+IF(Q3=$Q$1,0,60))+IF(S3=$S$1,0,60)+IF(U3=$U$1,0,60)+IF(W3=$W$1,0,60)+IF(Y3=$Y$1,0,60)+IF(AA3=$AA$1,0,60)+IF(AC3=$AC$1,0,60))</f>
        <v>218</v>
      </c>
      <c r="AH3" s="83">
        <f>IF(AND(AF3&lt;&gt;"",AG3&lt;&gt;""),(AF3+1-AG3/(120*9))*100/(14+1),0)*0.7</f>
        <v>55.05802469135802</v>
      </c>
      <c r="AI3" s="31">
        <f>AH3/$AH$3*70</f>
        <v>70</v>
      </c>
      <c r="AK3" s="31">
        <f>AH3/$AH$3*100</f>
        <v>100</v>
      </c>
    </row>
    <row r="4" spans="1:37" ht="16.5" customHeight="1">
      <c r="A4" s="1" t="s">
        <v>103</v>
      </c>
      <c r="B4" s="18" t="s">
        <v>77</v>
      </c>
      <c r="C4" s="7"/>
      <c r="D4" s="7" t="s">
        <v>77</v>
      </c>
      <c r="E4" s="6" t="s">
        <v>78</v>
      </c>
      <c r="F4" s="6" t="s">
        <v>67</v>
      </c>
      <c r="G4" s="15" t="s">
        <v>74</v>
      </c>
      <c r="H4" s="18" t="s">
        <v>17</v>
      </c>
      <c r="I4" s="7" t="s">
        <v>17</v>
      </c>
      <c r="J4" s="7" t="s">
        <v>0</v>
      </c>
      <c r="K4" s="7" t="s">
        <v>2</v>
      </c>
      <c r="L4" s="15" t="s">
        <v>2</v>
      </c>
      <c r="M4" s="25" t="s">
        <v>17</v>
      </c>
      <c r="N4" s="72">
        <v>22</v>
      </c>
      <c r="O4" s="25" t="s">
        <v>18</v>
      </c>
      <c r="P4" s="72">
        <v>15</v>
      </c>
      <c r="Q4" s="25" t="s">
        <v>2</v>
      </c>
      <c r="R4" s="72">
        <v>14</v>
      </c>
      <c r="S4" s="25" t="s">
        <v>0</v>
      </c>
      <c r="T4" s="72">
        <v>12</v>
      </c>
      <c r="U4" s="25" t="s">
        <v>15</v>
      </c>
      <c r="V4" s="72">
        <v>17</v>
      </c>
      <c r="W4" s="25" t="s">
        <v>0</v>
      </c>
      <c r="X4" s="72">
        <v>9</v>
      </c>
      <c r="Y4" s="25" t="s">
        <v>17</v>
      </c>
      <c r="Z4" s="72">
        <v>32</v>
      </c>
      <c r="AA4" s="25" t="s">
        <v>0</v>
      </c>
      <c r="AB4" s="72">
        <v>27</v>
      </c>
      <c r="AC4" s="25" t="s">
        <v>15</v>
      </c>
      <c r="AD4" s="72">
        <v>53</v>
      </c>
      <c r="AE4" s="66"/>
      <c r="AF4" s="42">
        <f t="shared" si="0"/>
        <v>11</v>
      </c>
      <c r="AG4" s="81">
        <f t="shared" si="1"/>
        <v>321</v>
      </c>
      <c r="AH4" s="84">
        <f aca="true" t="shared" si="2" ref="AH4:AH20">IF(AND(AF4&lt;&gt;"",AG4&lt;&gt;""),(AF4+1-AG4/(120*9))*100/(14+1),0)*0.7</f>
        <v>54.61296296296296</v>
      </c>
      <c r="AI4" s="31">
        <f aca="true" t="shared" si="3" ref="AI4:AI20">AH4/$AH$3*70</f>
        <v>69.43415476377335</v>
      </c>
      <c r="AK4" s="31">
        <f aca="true" t="shared" si="4" ref="AK4:AK20">AH4/$AH$3*100</f>
        <v>99.19164966253335</v>
      </c>
    </row>
    <row r="5" spans="1:37" ht="16.5" customHeight="1">
      <c r="A5" s="1" t="s">
        <v>103</v>
      </c>
      <c r="B5" s="18" t="s">
        <v>77</v>
      </c>
      <c r="C5" s="7"/>
      <c r="D5" s="7" t="s">
        <v>77</v>
      </c>
      <c r="E5" s="6" t="s">
        <v>86</v>
      </c>
      <c r="F5" s="6" t="s">
        <v>68</v>
      </c>
      <c r="G5" s="15" t="s">
        <v>74</v>
      </c>
      <c r="H5" s="18" t="s">
        <v>17</v>
      </c>
      <c r="I5" s="7" t="s">
        <v>16</v>
      </c>
      <c r="J5" s="7" t="s">
        <v>0</v>
      </c>
      <c r="K5" s="7" t="s">
        <v>2</v>
      </c>
      <c r="L5" s="15" t="s">
        <v>2</v>
      </c>
      <c r="M5" s="25" t="s">
        <v>2</v>
      </c>
      <c r="N5" s="72">
        <v>26</v>
      </c>
      <c r="O5" s="25" t="s">
        <v>18</v>
      </c>
      <c r="P5" s="72">
        <v>12</v>
      </c>
      <c r="Q5" s="25" t="s">
        <v>15</v>
      </c>
      <c r="R5" s="72">
        <v>10</v>
      </c>
      <c r="S5" s="25" t="s">
        <v>0</v>
      </c>
      <c r="T5" s="72">
        <v>12</v>
      </c>
      <c r="U5" s="25" t="s">
        <v>17</v>
      </c>
      <c r="V5" s="72">
        <v>19</v>
      </c>
      <c r="W5" s="25" t="s">
        <v>0</v>
      </c>
      <c r="X5" s="72">
        <v>10</v>
      </c>
      <c r="Y5" s="25" t="s">
        <v>15</v>
      </c>
      <c r="Z5" s="72">
        <v>16</v>
      </c>
      <c r="AA5" s="25" t="s">
        <v>2</v>
      </c>
      <c r="AB5" s="72">
        <v>16</v>
      </c>
      <c r="AC5" s="25" t="s">
        <v>15</v>
      </c>
      <c r="AD5" s="72">
        <v>29</v>
      </c>
      <c r="AE5" s="66"/>
      <c r="AF5" s="42">
        <f t="shared" si="0"/>
        <v>11</v>
      </c>
      <c r="AG5" s="81">
        <f t="shared" si="1"/>
        <v>330</v>
      </c>
      <c r="AH5" s="84">
        <f t="shared" si="2"/>
        <v>54.57407407407408</v>
      </c>
      <c r="AI5" s="31">
        <f t="shared" si="3"/>
        <v>69.38471197614192</v>
      </c>
      <c r="AK5" s="31">
        <f t="shared" si="4"/>
        <v>99.12101710877415</v>
      </c>
    </row>
    <row r="6" spans="1:37" ht="16.5" customHeight="1">
      <c r="A6" s="1" t="s">
        <v>103</v>
      </c>
      <c r="B6" s="18" t="s">
        <v>77</v>
      </c>
      <c r="C6" s="7"/>
      <c r="D6" s="7" t="s">
        <v>77</v>
      </c>
      <c r="E6" s="6" t="s">
        <v>79</v>
      </c>
      <c r="F6" s="6" t="s">
        <v>67</v>
      </c>
      <c r="G6" s="15" t="s">
        <v>74</v>
      </c>
      <c r="H6" s="18" t="s">
        <v>15</v>
      </c>
      <c r="I6" s="7" t="s">
        <v>17</v>
      </c>
      <c r="J6" s="7" t="s">
        <v>2</v>
      </c>
      <c r="K6" s="7" t="s">
        <v>17</v>
      </c>
      <c r="L6" s="15" t="s">
        <v>2</v>
      </c>
      <c r="M6" s="25" t="s">
        <v>2</v>
      </c>
      <c r="N6" s="72">
        <v>25</v>
      </c>
      <c r="O6" s="25" t="s">
        <v>18</v>
      </c>
      <c r="P6" s="72">
        <v>16</v>
      </c>
      <c r="Q6" s="25" t="s">
        <v>15</v>
      </c>
      <c r="R6" s="72">
        <v>14</v>
      </c>
      <c r="S6" s="25" t="s">
        <v>0</v>
      </c>
      <c r="T6" s="72">
        <v>7</v>
      </c>
      <c r="U6" s="25" t="s">
        <v>15</v>
      </c>
      <c r="V6" s="72">
        <v>29</v>
      </c>
      <c r="W6" s="25" t="s">
        <v>0</v>
      </c>
      <c r="X6" s="72">
        <v>16</v>
      </c>
      <c r="Y6" s="25" t="s">
        <v>17</v>
      </c>
      <c r="Z6" s="72">
        <v>18</v>
      </c>
      <c r="AA6" s="25" t="s">
        <v>0</v>
      </c>
      <c r="AB6" s="72">
        <v>33</v>
      </c>
      <c r="AC6" s="25" t="s">
        <v>15</v>
      </c>
      <c r="AD6" s="72">
        <v>56</v>
      </c>
      <c r="AE6" s="66"/>
      <c r="AF6" s="42">
        <f t="shared" si="0"/>
        <v>10</v>
      </c>
      <c r="AG6" s="81">
        <f t="shared" si="1"/>
        <v>214</v>
      </c>
      <c r="AH6" s="84">
        <f t="shared" si="2"/>
        <v>50.40864197530863</v>
      </c>
      <c r="AI6" s="31">
        <f t="shared" si="3"/>
        <v>64.08884005650603</v>
      </c>
      <c r="AK6" s="31">
        <f t="shared" si="4"/>
        <v>91.55548579500862</v>
      </c>
    </row>
    <row r="7" spans="1:37" ht="16.5" customHeight="1">
      <c r="A7" s="1" t="s">
        <v>103</v>
      </c>
      <c r="B7" s="18" t="s">
        <v>77</v>
      </c>
      <c r="C7" s="7"/>
      <c r="D7" s="7"/>
      <c r="E7" s="6" t="s">
        <v>92</v>
      </c>
      <c r="F7" s="6" t="s">
        <v>68</v>
      </c>
      <c r="G7" s="15" t="s">
        <v>74</v>
      </c>
      <c r="H7" s="18" t="s">
        <v>0</v>
      </c>
      <c r="I7" s="7" t="s">
        <v>16</v>
      </c>
      <c r="J7" s="7" t="s">
        <v>0</v>
      </c>
      <c r="K7" s="7" t="s">
        <v>18</v>
      </c>
      <c r="L7" s="15" t="s">
        <v>0</v>
      </c>
      <c r="M7" s="25" t="s">
        <v>17</v>
      </c>
      <c r="N7" s="72">
        <v>15</v>
      </c>
      <c r="O7" s="25" t="s">
        <v>18</v>
      </c>
      <c r="P7" s="72">
        <v>13</v>
      </c>
      <c r="Q7" s="25" t="s">
        <v>2</v>
      </c>
      <c r="R7" s="72">
        <v>21</v>
      </c>
      <c r="S7" s="25" t="s">
        <v>0</v>
      </c>
      <c r="T7" s="72">
        <v>17</v>
      </c>
      <c r="U7" s="25" t="s">
        <v>17</v>
      </c>
      <c r="V7" s="72">
        <v>12</v>
      </c>
      <c r="W7" s="25" t="s">
        <v>0</v>
      </c>
      <c r="X7" s="72">
        <v>6</v>
      </c>
      <c r="Y7" s="25" t="s">
        <v>17</v>
      </c>
      <c r="Z7" s="72">
        <v>17</v>
      </c>
      <c r="AA7" s="25" t="s">
        <v>0</v>
      </c>
      <c r="AB7" s="72">
        <v>45</v>
      </c>
      <c r="AC7" s="25" t="s">
        <v>15</v>
      </c>
      <c r="AD7" s="72">
        <v>27</v>
      </c>
      <c r="AE7" s="66"/>
      <c r="AF7" s="42">
        <f t="shared" si="0"/>
        <v>8</v>
      </c>
      <c r="AG7" s="81">
        <f t="shared" si="1"/>
        <v>353</v>
      </c>
      <c r="AH7" s="84">
        <f t="shared" si="2"/>
        <v>40.474691358024685</v>
      </c>
      <c r="AI7" s="31">
        <f t="shared" si="3"/>
        <v>51.45895463820436</v>
      </c>
      <c r="AK7" s="31">
        <f t="shared" si="4"/>
        <v>73.51279234029194</v>
      </c>
    </row>
    <row r="8" spans="1:37" ht="16.5" customHeight="1">
      <c r="A8" s="1" t="s">
        <v>104</v>
      </c>
      <c r="B8" s="18" t="s">
        <v>77</v>
      </c>
      <c r="C8" s="7"/>
      <c r="D8" s="7"/>
      <c r="E8" s="6" t="s">
        <v>81</v>
      </c>
      <c r="F8" s="6" t="s">
        <v>70</v>
      </c>
      <c r="G8" s="15" t="s">
        <v>75</v>
      </c>
      <c r="H8" s="18" t="s">
        <v>2</v>
      </c>
      <c r="I8" s="7" t="s">
        <v>17</v>
      </c>
      <c r="J8" s="7" t="s">
        <v>0</v>
      </c>
      <c r="K8" s="7" t="s">
        <v>15</v>
      </c>
      <c r="L8" s="15" t="s">
        <v>15</v>
      </c>
      <c r="M8" s="25" t="s">
        <v>17</v>
      </c>
      <c r="N8" s="72">
        <v>39</v>
      </c>
      <c r="O8" s="25" t="s">
        <v>18</v>
      </c>
      <c r="P8" s="72">
        <v>27</v>
      </c>
      <c r="Q8" s="25" t="s">
        <v>15</v>
      </c>
      <c r="R8" s="72">
        <v>17</v>
      </c>
      <c r="S8" s="25" t="s">
        <v>0</v>
      </c>
      <c r="T8" s="72">
        <v>13</v>
      </c>
      <c r="U8" s="25" t="s">
        <v>15</v>
      </c>
      <c r="V8" s="72">
        <v>17</v>
      </c>
      <c r="W8" s="25" t="s">
        <v>0</v>
      </c>
      <c r="X8" s="72">
        <v>23</v>
      </c>
      <c r="Y8" s="25" t="s">
        <v>17</v>
      </c>
      <c r="Z8" s="72">
        <v>22</v>
      </c>
      <c r="AA8" s="25" t="s">
        <v>0</v>
      </c>
      <c r="AB8" s="72">
        <v>51</v>
      </c>
      <c r="AC8" s="25" t="s">
        <v>0</v>
      </c>
      <c r="AD8" s="72">
        <v>49</v>
      </c>
      <c r="AE8" s="66"/>
      <c r="AF8" s="42">
        <f t="shared" si="0"/>
        <v>8</v>
      </c>
      <c r="AG8" s="81">
        <f t="shared" si="1"/>
        <v>378</v>
      </c>
      <c r="AH8" s="84">
        <f t="shared" si="2"/>
        <v>40.36666666666666</v>
      </c>
      <c r="AI8" s="31">
        <f t="shared" si="3"/>
        <v>51.32161356145031</v>
      </c>
      <c r="AK8" s="31">
        <f t="shared" si="4"/>
        <v>73.31659080207189</v>
      </c>
    </row>
    <row r="9" spans="1:37" ht="16.5" customHeight="1">
      <c r="A9" s="1" t="s">
        <v>103</v>
      </c>
      <c r="B9" s="18" t="s">
        <v>77</v>
      </c>
      <c r="C9" s="7"/>
      <c r="D9" s="7"/>
      <c r="E9" s="6" t="s">
        <v>83</v>
      </c>
      <c r="F9" s="6" t="s">
        <v>68</v>
      </c>
      <c r="G9" s="15" t="s">
        <v>74</v>
      </c>
      <c r="H9" s="18" t="s">
        <v>2</v>
      </c>
      <c r="I9" s="7" t="s">
        <v>16</v>
      </c>
      <c r="J9" s="7" t="s">
        <v>0</v>
      </c>
      <c r="K9" s="7" t="s">
        <v>15</v>
      </c>
      <c r="L9" s="15" t="s">
        <v>2</v>
      </c>
      <c r="M9" s="25" t="s">
        <v>17</v>
      </c>
      <c r="N9" s="72">
        <v>14</v>
      </c>
      <c r="O9" s="25" t="s">
        <v>15</v>
      </c>
      <c r="P9" s="72">
        <v>7</v>
      </c>
      <c r="Q9" s="25" t="s">
        <v>15</v>
      </c>
      <c r="R9" s="72">
        <v>15</v>
      </c>
      <c r="S9" s="25" t="s">
        <v>0</v>
      </c>
      <c r="T9" s="72">
        <v>9</v>
      </c>
      <c r="U9" s="25" t="s">
        <v>15</v>
      </c>
      <c r="V9" s="72">
        <v>9</v>
      </c>
      <c r="W9" s="25" t="s">
        <v>0</v>
      </c>
      <c r="X9" s="72">
        <v>14</v>
      </c>
      <c r="Y9" s="25" t="s">
        <v>2</v>
      </c>
      <c r="Z9" s="72">
        <v>20</v>
      </c>
      <c r="AA9" s="25" t="s">
        <v>2</v>
      </c>
      <c r="AB9" s="72">
        <v>19</v>
      </c>
      <c r="AC9" s="25" t="s">
        <v>15</v>
      </c>
      <c r="AD9" s="72">
        <v>51</v>
      </c>
      <c r="AE9" s="66"/>
      <c r="AF9" s="42">
        <f t="shared" si="0"/>
        <v>8</v>
      </c>
      <c r="AG9" s="81">
        <f t="shared" si="1"/>
        <v>398</v>
      </c>
      <c r="AH9" s="84">
        <f t="shared" si="2"/>
        <v>40.28024691358024</v>
      </c>
      <c r="AI9" s="31">
        <f t="shared" si="3"/>
        <v>51.21174070004708</v>
      </c>
      <c r="AK9" s="31">
        <f t="shared" si="4"/>
        <v>73.15962957149583</v>
      </c>
    </row>
    <row r="10" spans="1:37" ht="16.5" customHeight="1">
      <c r="A10" s="1" t="s">
        <v>103</v>
      </c>
      <c r="B10" s="18" t="s">
        <v>77</v>
      </c>
      <c r="C10" s="7" t="s">
        <v>77</v>
      </c>
      <c r="D10" s="7"/>
      <c r="E10" s="6" t="s">
        <v>82</v>
      </c>
      <c r="F10" s="6" t="s">
        <v>68</v>
      </c>
      <c r="G10" s="15" t="s">
        <v>74</v>
      </c>
      <c r="H10" s="18" t="s">
        <v>0</v>
      </c>
      <c r="I10" s="7" t="s">
        <v>2</v>
      </c>
      <c r="J10" s="7" t="s">
        <v>0</v>
      </c>
      <c r="K10" s="7" t="s">
        <v>2</v>
      </c>
      <c r="L10" s="15" t="s">
        <v>2</v>
      </c>
      <c r="M10" s="25" t="s">
        <v>17</v>
      </c>
      <c r="N10" s="72">
        <v>29</v>
      </c>
      <c r="O10" s="25" t="s">
        <v>18</v>
      </c>
      <c r="P10" s="72">
        <v>23</v>
      </c>
      <c r="Q10" s="25" t="s">
        <v>2</v>
      </c>
      <c r="R10" s="72">
        <v>49</v>
      </c>
      <c r="S10" s="25" t="s">
        <v>0</v>
      </c>
      <c r="T10" s="72">
        <v>23</v>
      </c>
      <c r="U10" s="25" t="s">
        <v>17</v>
      </c>
      <c r="V10" s="72">
        <v>41</v>
      </c>
      <c r="W10" s="25" t="s">
        <v>0</v>
      </c>
      <c r="X10" s="72">
        <v>26</v>
      </c>
      <c r="Y10" s="25" t="s">
        <v>17</v>
      </c>
      <c r="Z10" s="72">
        <v>19</v>
      </c>
      <c r="AA10" s="25" t="s">
        <v>0</v>
      </c>
      <c r="AB10" s="72">
        <v>43</v>
      </c>
      <c r="AC10" s="25" t="s">
        <v>15</v>
      </c>
      <c r="AD10" s="72">
        <v>59</v>
      </c>
      <c r="AE10" s="66">
        <v>-1</v>
      </c>
      <c r="AF10" s="42">
        <f t="shared" si="0"/>
        <v>8</v>
      </c>
      <c r="AG10" s="81">
        <f t="shared" si="1"/>
        <v>492</v>
      </c>
      <c r="AH10" s="84">
        <f t="shared" si="2"/>
        <v>39.87407407407407</v>
      </c>
      <c r="AI10" s="31">
        <f t="shared" si="3"/>
        <v>50.69533825145189</v>
      </c>
      <c r="AK10" s="31">
        <f t="shared" si="4"/>
        <v>72.42191178778842</v>
      </c>
    </row>
    <row r="11" spans="1:37" ht="16.5" customHeight="1">
      <c r="A11" s="1" t="s">
        <v>103</v>
      </c>
      <c r="B11" s="18" t="s">
        <v>77</v>
      </c>
      <c r="C11" s="7"/>
      <c r="D11" s="7"/>
      <c r="E11" s="6" t="s">
        <v>90</v>
      </c>
      <c r="F11" s="6" t="s">
        <v>68</v>
      </c>
      <c r="G11" s="15" t="s">
        <v>74</v>
      </c>
      <c r="H11" s="18" t="s">
        <v>2</v>
      </c>
      <c r="I11" s="7" t="s">
        <v>16</v>
      </c>
      <c r="J11" s="7" t="s">
        <v>0</v>
      </c>
      <c r="K11" s="7" t="s">
        <v>2</v>
      </c>
      <c r="L11" s="15" t="s">
        <v>0</v>
      </c>
      <c r="M11" s="25" t="s">
        <v>17</v>
      </c>
      <c r="N11" s="72">
        <v>15</v>
      </c>
      <c r="O11" s="25" t="s">
        <v>15</v>
      </c>
      <c r="P11" s="72">
        <v>10</v>
      </c>
      <c r="Q11" s="25" t="s">
        <v>15</v>
      </c>
      <c r="R11" s="72">
        <v>10</v>
      </c>
      <c r="S11" s="25" t="s">
        <v>15</v>
      </c>
      <c r="T11" s="72">
        <v>26</v>
      </c>
      <c r="U11" s="25" t="s">
        <v>17</v>
      </c>
      <c r="V11" s="72">
        <v>22</v>
      </c>
      <c r="W11" s="25" t="s">
        <v>0</v>
      </c>
      <c r="X11" s="72">
        <v>27</v>
      </c>
      <c r="Y11" s="25" t="s">
        <v>17</v>
      </c>
      <c r="Z11" s="72">
        <v>10</v>
      </c>
      <c r="AA11" s="25" t="s">
        <v>0</v>
      </c>
      <c r="AB11" s="72">
        <v>12</v>
      </c>
      <c r="AC11" s="25" t="s">
        <v>15</v>
      </c>
      <c r="AD11" s="72">
        <v>12</v>
      </c>
      <c r="AE11" s="66">
        <v>-1</v>
      </c>
      <c r="AF11" s="42">
        <f t="shared" si="0"/>
        <v>7</v>
      </c>
      <c r="AG11" s="81">
        <f t="shared" si="1"/>
        <v>384</v>
      </c>
      <c r="AH11" s="84">
        <f t="shared" si="2"/>
        <v>35.67407407407407</v>
      </c>
      <c r="AI11" s="31">
        <f t="shared" si="3"/>
        <v>45.35551718725475</v>
      </c>
      <c r="AK11" s="31">
        <f t="shared" si="4"/>
        <v>64.79359598179249</v>
      </c>
    </row>
    <row r="12" spans="1:37" ht="16.5" customHeight="1">
      <c r="A12" s="1" t="s">
        <v>103</v>
      </c>
      <c r="B12" s="18" t="s">
        <v>77</v>
      </c>
      <c r="C12" s="7"/>
      <c r="D12" s="7"/>
      <c r="E12" s="6" t="s">
        <v>80</v>
      </c>
      <c r="F12" s="6" t="s">
        <v>70</v>
      </c>
      <c r="G12" s="15" t="s">
        <v>75</v>
      </c>
      <c r="H12" s="18" t="s">
        <v>17</v>
      </c>
      <c r="I12" s="7" t="s">
        <v>18</v>
      </c>
      <c r="J12" s="7" t="s">
        <v>0</v>
      </c>
      <c r="K12" s="7" t="s">
        <v>17</v>
      </c>
      <c r="L12" s="15" t="s">
        <v>2</v>
      </c>
      <c r="M12" s="25" t="s">
        <v>15</v>
      </c>
      <c r="N12" s="72">
        <v>26</v>
      </c>
      <c r="O12" s="25" t="s">
        <v>18</v>
      </c>
      <c r="P12" s="72">
        <v>35</v>
      </c>
      <c r="Q12" s="25" t="s">
        <v>2</v>
      </c>
      <c r="R12" s="72">
        <v>59</v>
      </c>
      <c r="S12" s="25" t="s">
        <v>0</v>
      </c>
      <c r="T12" s="72">
        <v>20</v>
      </c>
      <c r="U12" s="25" t="s">
        <v>15</v>
      </c>
      <c r="V12" s="72">
        <v>27</v>
      </c>
      <c r="W12" s="25" t="s">
        <v>15</v>
      </c>
      <c r="X12" s="72">
        <v>47</v>
      </c>
      <c r="Y12" s="25" t="s">
        <v>15</v>
      </c>
      <c r="Z12" s="72">
        <v>28</v>
      </c>
      <c r="AA12" s="25" t="s">
        <v>2</v>
      </c>
      <c r="AB12" s="72">
        <v>33</v>
      </c>
      <c r="AC12" s="25" t="s">
        <v>15</v>
      </c>
      <c r="AD12" s="72">
        <v>47</v>
      </c>
      <c r="AE12" s="66"/>
      <c r="AF12" s="42">
        <f t="shared" si="0"/>
        <v>7</v>
      </c>
      <c r="AG12" s="81">
        <f t="shared" si="1"/>
        <v>622</v>
      </c>
      <c r="AH12" s="84">
        <f t="shared" si="2"/>
        <v>34.64567901234568</v>
      </c>
      <c r="AI12" s="31">
        <f t="shared" si="3"/>
        <v>44.04803013655628</v>
      </c>
      <c r="AK12" s="31">
        <f t="shared" si="4"/>
        <v>62.92575733793754</v>
      </c>
    </row>
    <row r="13" spans="1:37" ht="16.5" customHeight="1">
      <c r="A13" s="1" t="s">
        <v>103</v>
      </c>
      <c r="B13" s="18" t="s">
        <v>77</v>
      </c>
      <c r="C13" s="7"/>
      <c r="D13" s="7"/>
      <c r="E13" s="6" t="s">
        <v>87</v>
      </c>
      <c r="F13" s="6" t="s">
        <v>68</v>
      </c>
      <c r="G13" s="15" t="s">
        <v>74</v>
      </c>
      <c r="H13" s="18" t="s">
        <v>2</v>
      </c>
      <c r="I13" s="7" t="s">
        <v>2</v>
      </c>
      <c r="J13" s="7" t="s">
        <v>2</v>
      </c>
      <c r="K13" s="7" t="s">
        <v>17</v>
      </c>
      <c r="L13" s="15" t="s">
        <v>15</v>
      </c>
      <c r="M13" s="25" t="s">
        <v>2</v>
      </c>
      <c r="N13" s="72">
        <v>14</v>
      </c>
      <c r="O13" s="25" t="s">
        <v>18</v>
      </c>
      <c r="P13" s="72">
        <v>12</v>
      </c>
      <c r="Q13" s="25" t="s">
        <v>15</v>
      </c>
      <c r="R13" s="72">
        <v>10</v>
      </c>
      <c r="S13" s="25" t="s">
        <v>0</v>
      </c>
      <c r="T13" s="72">
        <v>7</v>
      </c>
      <c r="U13" s="25" t="s">
        <v>17</v>
      </c>
      <c r="V13" s="72">
        <v>22</v>
      </c>
      <c r="W13" s="25" t="s">
        <v>15</v>
      </c>
      <c r="X13" s="72">
        <v>20</v>
      </c>
      <c r="Y13" s="25" t="s">
        <v>17</v>
      </c>
      <c r="Z13" s="72">
        <v>11</v>
      </c>
      <c r="AA13" s="25" t="s">
        <v>2</v>
      </c>
      <c r="AB13" s="72">
        <v>19</v>
      </c>
      <c r="AC13" s="25" t="s">
        <v>15</v>
      </c>
      <c r="AD13" s="72">
        <v>20</v>
      </c>
      <c r="AE13" s="66"/>
      <c r="AF13" s="42">
        <f t="shared" si="0"/>
        <v>6</v>
      </c>
      <c r="AG13" s="81">
        <f t="shared" si="1"/>
        <v>315</v>
      </c>
      <c r="AH13" s="84">
        <f t="shared" si="2"/>
        <v>31.305555555555546</v>
      </c>
      <c r="AI13" s="31">
        <f t="shared" si="3"/>
        <v>39.80144404332129</v>
      </c>
      <c r="AK13" s="31">
        <f t="shared" si="4"/>
        <v>56.85920577617327</v>
      </c>
    </row>
    <row r="14" spans="1:37" ht="16.5" customHeight="1">
      <c r="A14" s="1" t="s">
        <v>103</v>
      </c>
      <c r="B14" s="18" t="s">
        <v>77</v>
      </c>
      <c r="C14" s="7"/>
      <c r="D14" s="7"/>
      <c r="E14" s="6" t="s">
        <v>85</v>
      </c>
      <c r="F14" s="6" t="s">
        <v>68</v>
      </c>
      <c r="G14" s="15" t="s">
        <v>74</v>
      </c>
      <c r="H14" s="18" t="s">
        <v>0</v>
      </c>
      <c r="I14" s="7" t="s">
        <v>16</v>
      </c>
      <c r="J14" s="7" t="s">
        <v>2</v>
      </c>
      <c r="K14" s="7" t="s">
        <v>0</v>
      </c>
      <c r="L14" s="15" t="s">
        <v>2</v>
      </c>
      <c r="M14" s="25" t="s">
        <v>17</v>
      </c>
      <c r="N14" s="72">
        <v>13</v>
      </c>
      <c r="O14" s="25" t="s">
        <v>2</v>
      </c>
      <c r="P14" s="72">
        <v>37</v>
      </c>
      <c r="Q14" s="25" t="s">
        <v>15</v>
      </c>
      <c r="R14" s="72">
        <v>13</v>
      </c>
      <c r="S14" s="25" t="s">
        <v>0</v>
      </c>
      <c r="T14" s="72">
        <v>6</v>
      </c>
      <c r="U14" s="25" t="s">
        <v>15</v>
      </c>
      <c r="V14" s="72">
        <v>6</v>
      </c>
      <c r="W14" s="25" t="s">
        <v>0</v>
      </c>
      <c r="X14" s="72">
        <v>16</v>
      </c>
      <c r="Y14" s="25" t="s">
        <v>15</v>
      </c>
      <c r="Z14" s="72">
        <v>21</v>
      </c>
      <c r="AA14" s="25" t="s">
        <v>2</v>
      </c>
      <c r="AB14" s="72">
        <v>47</v>
      </c>
      <c r="AC14" s="25" t="s">
        <v>2</v>
      </c>
      <c r="AD14" s="72">
        <v>23</v>
      </c>
      <c r="AE14" s="66"/>
      <c r="AF14" s="42">
        <f t="shared" si="0"/>
        <v>6</v>
      </c>
      <c r="AG14" s="81">
        <f t="shared" si="1"/>
        <v>482</v>
      </c>
      <c r="AH14" s="84">
        <f t="shared" si="2"/>
        <v>30.58395061728395</v>
      </c>
      <c r="AI14" s="31">
        <f t="shared" si="3"/>
        <v>38.88400565060431</v>
      </c>
      <c r="AK14" s="31">
        <f t="shared" si="4"/>
        <v>55.54857950086329</v>
      </c>
    </row>
    <row r="15" spans="1:37" ht="16.5" customHeight="1">
      <c r="A15" s="1" t="s">
        <v>103</v>
      </c>
      <c r="B15" s="18" t="s">
        <v>77</v>
      </c>
      <c r="C15" s="7"/>
      <c r="D15" s="7" t="s">
        <v>77</v>
      </c>
      <c r="E15" s="6" t="s">
        <v>93</v>
      </c>
      <c r="F15" s="6" t="s">
        <v>68</v>
      </c>
      <c r="G15" s="15" t="s">
        <v>74</v>
      </c>
      <c r="H15" s="18" t="s">
        <v>15</v>
      </c>
      <c r="I15" s="7" t="s">
        <v>2</v>
      </c>
      <c r="J15" s="7" t="s">
        <v>0</v>
      </c>
      <c r="K15" s="7" t="s">
        <v>15</v>
      </c>
      <c r="L15" s="15" t="s">
        <v>15</v>
      </c>
      <c r="M15" s="25" t="s">
        <v>17</v>
      </c>
      <c r="N15" s="72">
        <v>41</v>
      </c>
      <c r="O15" s="25" t="s">
        <v>18</v>
      </c>
      <c r="P15" s="72">
        <v>39</v>
      </c>
      <c r="Q15" s="25" t="s">
        <v>2</v>
      </c>
      <c r="R15" s="72">
        <v>43</v>
      </c>
      <c r="S15" s="25" t="s">
        <v>0</v>
      </c>
      <c r="T15" s="72">
        <v>14</v>
      </c>
      <c r="U15" s="25" t="s">
        <v>15</v>
      </c>
      <c r="V15" s="72">
        <v>30</v>
      </c>
      <c r="W15" s="25" t="s">
        <v>0</v>
      </c>
      <c r="X15" s="72">
        <v>19</v>
      </c>
      <c r="Y15" s="25" t="s">
        <v>17</v>
      </c>
      <c r="Z15" s="72">
        <v>22</v>
      </c>
      <c r="AA15" s="25" t="s">
        <v>2</v>
      </c>
      <c r="AB15" s="72">
        <v>40</v>
      </c>
      <c r="AC15" s="25" t="s">
        <v>2</v>
      </c>
      <c r="AD15" s="72">
        <v>53</v>
      </c>
      <c r="AE15" s="66"/>
      <c r="AF15" s="42">
        <f t="shared" si="0"/>
        <v>6</v>
      </c>
      <c r="AG15" s="81">
        <f t="shared" si="1"/>
        <v>541</v>
      </c>
      <c r="AH15" s="84">
        <f t="shared" si="2"/>
        <v>30.329012345679008</v>
      </c>
      <c r="AI15" s="31">
        <f t="shared" si="3"/>
        <v>38.559880709464764</v>
      </c>
      <c r="AK15" s="31">
        <f t="shared" si="4"/>
        <v>55.08554387066395</v>
      </c>
    </row>
    <row r="16" spans="1:37" ht="16.5" customHeight="1">
      <c r="A16" s="1" t="s">
        <v>103</v>
      </c>
      <c r="B16" s="18" t="s">
        <v>77</v>
      </c>
      <c r="C16" s="7"/>
      <c r="D16" s="7"/>
      <c r="E16" s="6" t="s">
        <v>88</v>
      </c>
      <c r="F16" s="6" t="s">
        <v>68</v>
      </c>
      <c r="G16" s="15" t="s">
        <v>74</v>
      </c>
      <c r="H16" s="18" t="s">
        <v>2</v>
      </c>
      <c r="I16" s="7" t="s">
        <v>16</v>
      </c>
      <c r="J16" s="7" t="s">
        <v>0</v>
      </c>
      <c r="K16" s="7" t="s">
        <v>17</v>
      </c>
      <c r="L16" s="15" t="s">
        <v>15</v>
      </c>
      <c r="M16" s="25" t="s">
        <v>17</v>
      </c>
      <c r="N16" s="72">
        <v>13</v>
      </c>
      <c r="O16" s="25" t="s">
        <v>17</v>
      </c>
      <c r="P16" s="72">
        <v>13</v>
      </c>
      <c r="Q16" s="25" t="s">
        <v>2</v>
      </c>
      <c r="R16" s="72">
        <v>20</v>
      </c>
      <c r="S16" s="25" t="s">
        <v>0</v>
      </c>
      <c r="T16" s="72">
        <v>12</v>
      </c>
      <c r="U16" s="25" t="s">
        <v>17</v>
      </c>
      <c r="V16" s="72">
        <v>19</v>
      </c>
      <c r="W16" s="25" t="s">
        <v>0</v>
      </c>
      <c r="X16" s="72">
        <v>9</v>
      </c>
      <c r="Y16" s="25" t="s">
        <v>17</v>
      </c>
      <c r="Z16" s="72">
        <v>19</v>
      </c>
      <c r="AA16" s="25" t="s">
        <v>0</v>
      </c>
      <c r="AB16" s="72">
        <v>22</v>
      </c>
      <c r="AC16" s="25" t="s">
        <v>17</v>
      </c>
      <c r="AD16" s="72">
        <v>18</v>
      </c>
      <c r="AE16" s="66">
        <v>-1</v>
      </c>
      <c r="AF16" s="42">
        <f t="shared" si="0"/>
        <v>5</v>
      </c>
      <c r="AG16" s="81">
        <f t="shared" si="1"/>
        <v>445</v>
      </c>
      <c r="AH16" s="84">
        <f t="shared" si="2"/>
        <v>26.07716049382716</v>
      </c>
      <c r="AI16" s="31">
        <f t="shared" si="3"/>
        <v>33.15413592842568</v>
      </c>
      <c r="AK16" s="31">
        <f t="shared" si="4"/>
        <v>47.363051326322406</v>
      </c>
    </row>
    <row r="17" spans="1:37" ht="16.5" customHeight="1">
      <c r="A17" s="1" t="s">
        <v>103</v>
      </c>
      <c r="B17" s="18" t="s">
        <v>77</v>
      </c>
      <c r="C17" s="7"/>
      <c r="D17" s="7"/>
      <c r="E17" s="6" t="s">
        <v>94</v>
      </c>
      <c r="F17" s="6" t="s">
        <v>68</v>
      </c>
      <c r="G17" s="15" t="s">
        <v>74</v>
      </c>
      <c r="H17" s="18" t="s">
        <v>2</v>
      </c>
      <c r="I17" s="7" t="s">
        <v>17</v>
      </c>
      <c r="J17" s="7" t="s">
        <v>0</v>
      </c>
      <c r="K17" s="7" t="s">
        <v>0</v>
      </c>
      <c r="L17" s="15" t="s">
        <v>15</v>
      </c>
      <c r="M17" s="25" t="s">
        <v>0</v>
      </c>
      <c r="N17" s="72">
        <v>15</v>
      </c>
      <c r="O17" s="25" t="s">
        <v>18</v>
      </c>
      <c r="P17" s="72">
        <v>36</v>
      </c>
      <c r="Q17" s="25" t="s">
        <v>15</v>
      </c>
      <c r="R17" s="72">
        <v>34</v>
      </c>
      <c r="S17" s="25" t="s">
        <v>2</v>
      </c>
      <c r="T17" s="72">
        <v>23</v>
      </c>
      <c r="U17" s="25" t="s">
        <v>15</v>
      </c>
      <c r="V17" s="72">
        <v>22</v>
      </c>
      <c r="W17" s="25" t="s">
        <v>0</v>
      </c>
      <c r="X17" s="72">
        <v>22</v>
      </c>
      <c r="Y17" s="25" t="s">
        <v>2</v>
      </c>
      <c r="Z17" s="72">
        <v>30</v>
      </c>
      <c r="AA17" s="25" t="s">
        <v>2</v>
      </c>
      <c r="AB17" s="72">
        <v>30</v>
      </c>
      <c r="AC17" s="25" t="s">
        <v>17</v>
      </c>
      <c r="AD17" s="72">
        <v>48</v>
      </c>
      <c r="AE17" s="66"/>
      <c r="AF17" s="42">
        <f t="shared" si="0"/>
        <v>5</v>
      </c>
      <c r="AG17" s="81">
        <f t="shared" si="1"/>
        <v>560</v>
      </c>
      <c r="AH17" s="84">
        <f t="shared" si="2"/>
        <v>25.580246913580243</v>
      </c>
      <c r="AI17" s="31">
        <f t="shared" si="3"/>
        <v>32.52236697535709</v>
      </c>
      <c r="AK17" s="31">
        <f t="shared" si="4"/>
        <v>46.46052425051012</v>
      </c>
    </row>
    <row r="18" spans="1:37" ht="16.5" customHeight="1">
      <c r="A18" s="1" t="s">
        <v>103</v>
      </c>
      <c r="B18" s="18" t="s">
        <v>77</v>
      </c>
      <c r="C18" s="7"/>
      <c r="D18" s="7" t="s">
        <v>77</v>
      </c>
      <c r="E18" s="6" t="s">
        <v>84</v>
      </c>
      <c r="F18" s="6" t="s">
        <v>68</v>
      </c>
      <c r="G18" s="15" t="s">
        <v>74</v>
      </c>
      <c r="H18" s="18" t="s">
        <v>2</v>
      </c>
      <c r="I18" s="7" t="s">
        <v>16</v>
      </c>
      <c r="J18" s="7" t="s">
        <v>0</v>
      </c>
      <c r="K18" s="7" t="s">
        <v>2</v>
      </c>
      <c r="L18" s="15" t="s">
        <v>15</v>
      </c>
      <c r="M18" s="25" t="s">
        <v>0</v>
      </c>
      <c r="N18" s="72">
        <v>18</v>
      </c>
      <c r="O18" s="25" t="s">
        <v>17</v>
      </c>
      <c r="P18" s="72">
        <v>30</v>
      </c>
      <c r="Q18" s="25" t="s">
        <v>2</v>
      </c>
      <c r="R18" s="72">
        <v>10</v>
      </c>
      <c r="S18" s="25" t="s">
        <v>2</v>
      </c>
      <c r="T18" s="72">
        <v>14</v>
      </c>
      <c r="U18" s="25" t="s">
        <v>17</v>
      </c>
      <c r="V18" s="72">
        <v>58</v>
      </c>
      <c r="W18" s="25" t="s">
        <v>0</v>
      </c>
      <c r="X18" s="72">
        <v>14</v>
      </c>
      <c r="Y18" s="25" t="s">
        <v>2</v>
      </c>
      <c r="Z18" s="72">
        <v>13</v>
      </c>
      <c r="AA18" s="25" t="s">
        <v>0</v>
      </c>
      <c r="AB18" s="72">
        <v>41</v>
      </c>
      <c r="AC18" s="25" t="s">
        <v>17</v>
      </c>
      <c r="AD18" s="72">
        <v>40</v>
      </c>
      <c r="AE18" s="66"/>
      <c r="AF18" s="42">
        <f t="shared" si="0"/>
        <v>5</v>
      </c>
      <c r="AG18" s="81">
        <f t="shared" si="1"/>
        <v>658</v>
      </c>
      <c r="AH18" s="84">
        <f t="shared" si="2"/>
        <v>25.15679012345679</v>
      </c>
      <c r="AI18" s="31">
        <f t="shared" si="3"/>
        <v>31.983989954481245</v>
      </c>
      <c r="AK18" s="31">
        <f t="shared" si="4"/>
        <v>45.69141422068749</v>
      </c>
    </row>
    <row r="19" spans="1:37" ht="16.5" customHeight="1">
      <c r="A19" s="1" t="s">
        <v>103</v>
      </c>
      <c r="B19" s="18" t="s">
        <v>77</v>
      </c>
      <c r="C19" s="7"/>
      <c r="D19" s="7" t="s">
        <v>77</v>
      </c>
      <c r="E19" s="6" t="s">
        <v>91</v>
      </c>
      <c r="F19" s="6" t="s">
        <v>68</v>
      </c>
      <c r="G19" s="15" t="s">
        <v>74</v>
      </c>
      <c r="H19" s="18" t="s">
        <v>2</v>
      </c>
      <c r="I19" s="7" t="s">
        <v>77</v>
      </c>
      <c r="J19" s="7" t="s">
        <v>0</v>
      </c>
      <c r="K19" s="7" t="s">
        <v>2</v>
      </c>
      <c r="L19" s="15" t="s">
        <v>15</v>
      </c>
      <c r="M19" s="25" t="s">
        <v>17</v>
      </c>
      <c r="N19" s="72">
        <v>45</v>
      </c>
      <c r="O19" s="25" t="s">
        <v>18</v>
      </c>
      <c r="P19" s="72">
        <v>17</v>
      </c>
      <c r="Q19" s="25" t="s">
        <v>15</v>
      </c>
      <c r="R19" s="72">
        <v>10</v>
      </c>
      <c r="S19" s="25" t="s">
        <v>2</v>
      </c>
      <c r="T19" s="72">
        <v>7</v>
      </c>
      <c r="U19" s="25" t="s">
        <v>17</v>
      </c>
      <c r="V19" s="72">
        <v>16</v>
      </c>
      <c r="W19" s="25" t="s">
        <v>0</v>
      </c>
      <c r="X19" s="72">
        <v>11</v>
      </c>
      <c r="Y19" s="25" t="s">
        <v>15</v>
      </c>
      <c r="Z19" s="72">
        <v>17</v>
      </c>
      <c r="AA19" s="25" t="s">
        <v>2</v>
      </c>
      <c r="AB19" s="72">
        <v>20</v>
      </c>
      <c r="AC19" s="25" t="s">
        <v>17</v>
      </c>
      <c r="AD19" s="72">
        <v>38</v>
      </c>
      <c r="AE19" s="66">
        <v>-1</v>
      </c>
      <c r="AF19" s="42">
        <f t="shared" si="0"/>
        <v>4</v>
      </c>
      <c r="AG19" s="81">
        <f t="shared" si="1"/>
        <v>541</v>
      </c>
      <c r="AH19" s="84">
        <f t="shared" si="2"/>
        <v>20.99567901234568</v>
      </c>
      <c r="AI19" s="31">
        <f t="shared" si="3"/>
        <v>26.69361167791556</v>
      </c>
      <c r="AK19" s="31">
        <f t="shared" si="4"/>
        <v>38.1337309684508</v>
      </c>
    </row>
    <row r="20" spans="1:37" ht="16.5" customHeight="1">
      <c r="A20" s="1" t="s">
        <v>103</v>
      </c>
      <c r="B20" s="17" t="s">
        <v>77</v>
      </c>
      <c r="C20" s="7"/>
      <c r="D20" s="7" t="s">
        <v>77</v>
      </c>
      <c r="E20" s="6" t="s">
        <v>89</v>
      </c>
      <c r="F20" s="6" t="s">
        <v>68</v>
      </c>
      <c r="G20" s="15" t="s">
        <v>74</v>
      </c>
      <c r="H20" s="18" t="s">
        <v>2</v>
      </c>
      <c r="I20" s="7" t="s">
        <v>2</v>
      </c>
      <c r="J20" s="7" t="s">
        <v>0</v>
      </c>
      <c r="K20" s="7" t="s">
        <v>15</v>
      </c>
      <c r="L20" s="15" t="s">
        <v>15</v>
      </c>
      <c r="M20" s="25" t="s">
        <v>17</v>
      </c>
      <c r="N20" s="72">
        <v>12</v>
      </c>
      <c r="O20" s="25" t="s">
        <v>17</v>
      </c>
      <c r="P20" s="72">
        <v>17</v>
      </c>
      <c r="Q20" s="25" t="s">
        <v>15</v>
      </c>
      <c r="R20" s="72">
        <v>15</v>
      </c>
      <c r="S20" s="25" t="s">
        <v>0</v>
      </c>
      <c r="T20" s="72">
        <v>16</v>
      </c>
      <c r="U20" s="25" t="s">
        <v>17</v>
      </c>
      <c r="V20" s="72">
        <v>12</v>
      </c>
      <c r="W20" s="25" t="s">
        <v>15</v>
      </c>
      <c r="X20" s="72">
        <v>13</v>
      </c>
      <c r="Y20" s="25" t="s">
        <v>15</v>
      </c>
      <c r="Z20" s="72">
        <v>13</v>
      </c>
      <c r="AA20" s="25" t="s">
        <v>15</v>
      </c>
      <c r="AB20" s="72">
        <v>24</v>
      </c>
      <c r="AC20" s="25" t="s">
        <v>0</v>
      </c>
      <c r="AD20" s="72">
        <v>28</v>
      </c>
      <c r="AE20" s="66">
        <v>-1</v>
      </c>
      <c r="AF20" s="42">
        <f t="shared" si="0"/>
        <v>2</v>
      </c>
      <c r="AG20" s="81">
        <f t="shared" si="1"/>
        <v>570</v>
      </c>
      <c r="AH20" s="84">
        <f t="shared" si="2"/>
        <v>11.537037037037036</v>
      </c>
      <c r="AI20" s="31">
        <f t="shared" si="3"/>
        <v>14.668026997331658</v>
      </c>
      <c r="AK20" s="31">
        <f t="shared" si="4"/>
        <v>20.95432428190237</v>
      </c>
    </row>
    <row r="21" spans="2:34" ht="16.5" customHeight="1" thickBot="1">
      <c r="B21" s="19"/>
      <c r="C21" s="12"/>
      <c r="D21" s="12"/>
      <c r="E21" s="11"/>
      <c r="F21" s="11"/>
      <c r="G21" s="16"/>
      <c r="H21" s="19"/>
      <c r="I21" s="12"/>
      <c r="J21" s="12"/>
      <c r="K21" s="12"/>
      <c r="L21" s="16"/>
      <c r="M21" s="27"/>
      <c r="N21" s="73"/>
      <c r="O21" s="27"/>
      <c r="P21" s="73"/>
      <c r="Q21" s="27"/>
      <c r="R21" s="73"/>
      <c r="S21" s="27"/>
      <c r="T21" s="73"/>
      <c r="U21" s="27"/>
      <c r="V21" s="73"/>
      <c r="W21" s="27"/>
      <c r="X21" s="73"/>
      <c r="Y21" s="27"/>
      <c r="Z21" s="73"/>
      <c r="AA21" s="27"/>
      <c r="AB21" s="73"/>
      <c r="AC21" s="27"/>
      <c r="AD21" s="73"/>
      <c r="AE21" s="67"/>
      <c r="AF21" s="43"/>
      <c r="AG21" s="82"/>
      <c r="AH21" s="85"/>
    </row>
    <row r="22" spans="7:37" s="2" customFormat="1" ht="16.5" customHeight="1">
      <c r="G22" s="20" t="s">
        <v>19</v>
      </c>
      <c r="H22" s="2">
        <f aca="true" t="shared" si="5" ref="H22:M22">COUNTIF(H3:H21,H1)</f>
        <v>3</v>
      </c>
      <c r="I22" s="2">
        <f t="shared" si="5"/>
        <v>8</v>
      </c>
      <c r="J22" s="2">
        <f t="shared" si="5"/>
        <v>15</v>
      </c>
      <c r="K22" s="2">
        <f t="shared" si="5"/>
        <v>7</v>
      </c>
      <c r="L22" s="2">
        <f t="shared" si="5"/>
        <v>8</v>
      </c>
      <c r="M22" s="94">
        <f t="shared" si="5"/>
        <v>3</v>
      </c>
      <c r="N22" s="94"/>
      <c r="O22" s="94">
        <f>COUNTIF(O3:O21,O1)</f>
        <v>12</v>
      </c>
      <c r="P22" s="94"/>
      <c r="Q22" s="94">
        <f>COUNTIF(Q3:Q21,Q1)</f>
        <v>11</v>
      </c>
      <c r="R22" s="94"/>
      <c r="S22" s="94">
        <f>COUNTIF(S3:S21,S1)</f>
        <v>14</v>
      </c>
      <c r="T22" s="94"/>
      <c r="U22" s="94">
        <f>COUNTIF(U3:U21,U1)</f>
        <v>8</v>
      </c>
      <c r="V22" s="94"/>
      <c r="W22" s="94">
        <f>COUNTIF(W3:W21,W1)</f>
        <v>15</v>
      </c>
      <c r="X22" s="94"/>
      <c r="Y22" s="94">
        <f>COUNTIF(Y3:Y21,Y1)</f>
        <v>10</v>
      </c>
      <c r="Z22" s="94"/>
      <c r="AA22" s="94">
        <f>COUNTIF(AA3:AA21,AA1)</f>
        <v>9</v>
      </c>
      <c r="AB22" s="94"/>
      <c r="AC22" s="94">
        <f>COUNTIF(AC3:AC21,AC1)</f>
        <v>10</v>
      </c>
      <c r="AD22" s="94"/>
      <c r="AE22" s="35"/>
      <c r="AH22" s="30"/>
      <c r="AI22" s="30"/>
      <c r="AK22" s="30"/>
    </row>
    <row r="23" spans="7:37" s="2" customFormat="1" ht="16.5" customHeight="1">
      <c r="G23" s="20" t="s">
        <v>20</v>
      </c>
      <c r="H23" s="2">
        <f aca="true" t="shared" si="6" ref="H23:M23">COUNTA(H3:H21)</f>
        <v>18</v>
      </c>
      <c r="I23" s="2">
        <f t="shared" si="6"/>
        <v>18</v>
      </c>
      <c r="J23" s="2">
        <f t="shared" si="6"/>
        <v>18</v>
      </c>
      <c r="K23" s="2">
        <f t="shared" si="6"/>
        <v>18</v>
      </c>
      <c r="L23" s="2">
        <f t="shared" si="6"/>
        <v>18</v>
      </c>
      <c r="M23" s="93">
        <f t="shared" si="6"/>
        <v>18</v>
      </c>
      <c r="N23" s="93"/>
      <c r="O23" s="93">
        <f>COUNTA(O3:O21)</f>
        <v>18</v>
      </c>
      <c r="P23" s="93"/>
      <c r="Q23" s="93">
        <f>COUNTA(Q3:Q21)</f>
        <v>18</v>
      </c>
      <c r="R23" s="93"/>
      <c r="S23" s="93">
        <f>COUNTA(S3:S21)</f>
        <v>18</v>
      </c>
      <c r="T23" s="93"/>
      <c r="U23" s="93">
        <f>COUNTA(U3:U21)</f>
        <v>18</v>
      </c>
      <c r="V23" s="93"/>
      <c r="W23" s="93">
        <f>COUNTA(W3:W21)</f>
        <v>18</v>
      </c>
      <c r="X23" s="93"/>
      <c r="Y23" s="93">
        <f>COUNTA(Y3:Y21)</f>
        <v>18</v>
      </c>
      <c r="Z23" s="93"/>
      <c r="AA23" s="93">
        <f>COUNTA(AA3:AA21)</f>
        <v>18</v>
      </c>
      <c r="AB23" s="93"/>
      <c r="AC23" s="93">
        <f>COUNTA(AC3:AC21)</f>
        <v>18</v>
      </c>
      <c r="AD23" s="93"/>
      <c r="AE23" s="36"/>
      <c r="AH23" s="30"/>
      <c r="AI23" s="30"/>
      <c r="AK23" s="30"/>
    </row>
    <row r="24" spans="7:37" s="2" customFormat="1" ht="16.5" customHeight="1">
      <c r="G24" s="20" t="s">
        <v>21</v>
      </c>
      <c r="H24" s="33">
        <f aca="true" t="shared" si="7" ref="H24:M24">IF(H23&lt;&gt;0,100*(H23-H22)/H23,0)</f>
        <v>83.33333333333333</v>
      </c>
      <c r="I24" s="33">
        <f t="shared" si="7"/>
        <v>55.55555555555556</v>
      </c>
      <c r="J24" s="33">
        <f t="shared" si="7"/>
        <v>16.666666666666668</v>
      </c>
      <c r="K24" s="33">
        <f t="shared" si="7"/>
        <v>61.111111111111114</v>
      </c>
      <c r="L24" s="33">
        <f t="shared" si="7"/>
        <v>55.55555555555556</v>
      </c>
      <c r="M24" s="92">
        <f t="shared" si="7"/>
        <v>83.33333333333333</v>
      </c>
      <c r="N24" s="92"/>
      <c r="O24" s="92">
        <f>IF(O23&lt;&gt;0,100*(O23-O22)/O23,0)</f>
        <v>33.333333333333336</v>
      </c>
      <c r="P24" s="92"/>
      <c r="Q24" s="92">
        <f>IF(Q23&lt;&gt;0,100*(Q23-Q22)/Q23,0)</f>
        <v>38.888888888888886</v>
      </c>
      <c r="R24" s="92"/>
      <c r="S24" s="92">
        <f>IF(S23&lt;&gt;0,100*(S23-S22)/S23,0)</f>
        <v>22.22222222222222</v>
      </c>
      <c r="T24" s="92"/>
      <c r="U24" s="92">
        <f>IF(U23&lt;&gt;0,100*(U23-U22)/U23,0)</f>
        <v>55.55555555555556</v>
      </c>
      <c r="V24" s="92"/>
      <c r="W24" s="92">
        <f>IF(W23&lt;&gt;0,100*(W23-W22)/W23,0)</f>
        <v>16.666666666666668</v>
      </c>
      <c r="X24" s="92"/>
      <c r="Y24" s="92">
        <f>IF(Y23&lt;&gt;0,100*(Y23-Y22)/Y23,0)</f>
        <v>44.44444444444444</v>
      </c>
      <c r="Z24" s="92"/>
      <c r="AA24" s="92">
        <f>IF(AA23&lt;&gt;0,100*(AA23-AA22)/AA23,0)</f>
        <v>50</v>
      </c>
      <c r="AB24" s="92"/>
      <c r="AC24" s="92">
        <f>IF(AC23&lt;&gt;0,100*(AC23-AC22)/AC23,0)</f>
        <v>44.44444444444444</v>
      </c>
      <c r="AD24" s="92"/>
      <c r="AE24" s="37"/>
      <c r="AH24" s="30"/>
      <c r="AI24" s="30"/>
      <c r="AK24" s="30"/>
    </row>
  </sheetData>
  <sheetProtection/>
  <mergeCells count="36">
    <mergeCell ref="W1:X1"/>
    <mergeCell ref="Y1:Z1"/>
    <mergeCell ref="AA1:AB1"/>
    <mergeCell ref="AC1:AD1"/>
    <mergeCell ref="U1:V1"/>
    <mergeCell ref="M1:N1"/>
    <mergeCell ref="O1:P1"/>
    <mergeCell ref="Q1:R1"/>
    <mergeCell ref="S1:T1"/>
    <mergeCell ref="U22:V22"/>
    <mergeCell ref="W22:X22"/>
    <mergeCell ref="Y22:Z22"/>
    <mergeCell ref="AA22:AB22"/>
    <mergeCell ref="M22:N22"/>
    <mergeCell ref="O22:P22"/>
    <mergeCell ref="Q22:R22"/>
    <mergeCell ref="S22:T22"/>
    <mergeCell ref="AC22:AD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C24:AD24"/>
    <mergeCell ref="U24:V24"/>
    <mergeCell ref="W24:X24"/>
    <mergeCell ref="Y24:Z24"/>
    <mergeCell ref="AA24:AB24"/>
    <mergeCell ref="M24:N24"/>
    <mergeCell ref="O24:P24"/>
    <mergeCell ref="Q24:R24"/>
    <mergeCell ref="S24:T24"/>
  </mergeCells>
  <conditionalFormatting sqref="H3:L20">
    <cfRule type="cellIs" priority="1" dxfId="2" operator="notEqual" stopIfTrue="1">
      <formula>H$1</formula>
    </cfRule>
  </conditionalFormatting>
  <conditionalFormatting sqref="M3:M20 O3:O20 Q3:Q20 S3:S20 U3:U20 W3:W20 Y3:Y20 AA3:AA20 AC3:AC20">
    <cfRule type="cellIs" priority="2" dxfId="0" operator="notEqual" stopIfTrue="1">
      <formula>M$1</formula>
    </cfRule>
  </conditionalFormatting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scale="85" r:id="rId1"/>
  <headerFooter alignWithMargins="0">
    <oddHeader>&amp;L&amp;"Arial,Bold"&amp;12 3. VIHOR PRE-O ADVENTURE
HRVATSKO-SLOVENSKO-MAĐARSKA PRE-O LIGA
ZAGREB - BUNDEK - 18.10.2008.&amp;R&amp;"Arial,Bold"&amp;36A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3" sqref="AB3"/>
    </sheetView>
  </sheetViews>
  <sheetFormatPr defaultColWidth="9.140625" defaultRowHeight="16.5" customHeight="1"/>
  <cols>
    <col min="1" max="1" width="9.140625" style="1" customWidth="1"/>
    <col min="2" max="4" width="3.7109375" style="2" customWidth="1"/>
    <col min="5" max="5" width="19.00390625" style="1" bestFit="1" customWidth="1"/>
    <col min="6" max="6" width="13.57421875" style="1" customWidth="1"/>
    <col min="7" max="7" width="10.57421875" style="2" customWidth="1"/>
    <col min="8" max="25" width="3.7109375" style="1" customWidth="1"/>
    <col min="26" max="27" width="6.7109375" style="1" customWidth="1"/>
    <col min="28" max="28" width="7.7109375" style="31" customWidth="1"/>
    <col min="29" max="16384" width="9.140625" style="1" customWidth="1"/>
  </cols>
  <sheetData>
    <row r="1" spans="8:28" s="5" customFormat="1" ht="16.5" customHeight="1" thickBot="1">
      <c r="H1" s="52" t="s">
        <v>102</v>
      </c>
      <c r="I1" s="87" t="s">
        <v>102</v>
      </c>
      <c r="J1" s="4" t="s">
        <v>0</v>
      </c>
      <c r="K1" s="4" t="s">
        <v>0</v>
      </c>
      <c r="L1" s="96" t="s">
        <v>0</v>
      </c>
      <c r="M1" s="97"/>
      <c r="N1" s="96" t="s">
        <v>0</v>
      </c>
      <c r="O1" s="97"/>
      <c r="P1" s="96" t="s">
        <v>2</v>
      </c>
      <c r="Q1" s="97"/>
      <c r="R1" s="96" t="s">
        <v>0</v>
      </c>
      <c r="S1" s="97"/>
      <c r="T1" s="96" t="s">
        <v>0</v>
      </c>
      <c r="U1" s="97"/>
      <c r="V1" s="96" t="s">
        <v>0</v>
      </c>
      <c r="W1" s="97"/>
      <c r="X1" s="96" t="s">
        <v>15</v>
      </c>
      <c r="Y1" s="97"/>
      <c r="AB1" s="29"/>
    </row>
    <row r="2" spans="2:28" s="5" customFormat="1" ht="16.5" customHeight="1" thickBot="1">
      <c r="B2" s="3" t="s">
        <v>39</v>
      </c>
      <c r="C2" s="4" t="s">
        <v>1</v>
      </c>
      <c r="D2" s="4" t="s">
        <v>22</v>
      </c>
      <c r="E2" s="4" t="s">
        <v>9</v>
      </c>
      <c r="F2" s="4" t="s">
        <v>10</v>
      </c>
      <c r="G2" s="8" t="s">
        <v>11</v>
      </c>
      <c r="H2" s="53">
        <v>1</v>
      </c>
      <c r="I2" s="88">
        <v>2</v>
      </c>
      <c r="J2" s="13">
        <v>3</v>
      </c>
      <c r="K2" s="13">
        <v>4</v>
      </c>
      <c r="L2" s="21" t="s">
        <v>3</v>
      </c>
      <c r="M2" s="22" t="s">
        <v>6</v>
      </c>
      <c r="N2" s="21" t="s">
        <v>4</v>
      </c>
      <c r="O2" s="22" t="s">
        <v>7</v>
      </c>
      <c r="P2" s="21" t="s">
        <v>5</v>
      </c>
      <c r="Q2" s="22" t="s">
        <v>8</v>
      </c>
      <c r="R2" s="21" t="s">
        <v>23</v>
      </c>
      <c r="S2" s="22" t="s">
        <v>31</v>
      </c>
      <c r="T2" s="21" t="s">
        <v>24</v>
      </c>
      <c r="U2" s="22" t="s">
        <v>32</v>
      </c>
      <c r="V2" s="21" t="s">
        <v>25</v>
      </c>
      <c r="W2" s="22" t="s">
        <v>33</v>
      </c>
      <c r="X2" s="21" t="s">
        <v>26</v>
      </c>
      <c r="Y2" s="22" t="s">
        <v>34</v>
      </c>
      <c r="Z2" s="44" t="s">
        <v>12</v>
      </c>
      <c r="AA2" s="45" t="s">
        <v>13</v>
      </c>
      <c r="AB2" s="86" t="s">
        <v>14</v>
      </c>
    </row>
    <row r="3" spans="1:28" ht="16.5" customHeight="1">
      <c r="A3" s="1" t="s">
        <v>103</v>
      </c>
      <c r="B3" s="17" t="s">
        <v>77</v>
      </c>
      <c r="C3" s="10"/>
      <c r="D3" s="10" t="s">
        <v>77</v>
      </c>
      <c r="E3" s="47" t="s">
        <v>96</v>
      </c>
      <c r="F3" s="48" t="s">
        <v>98</v>
      </c>
      <c r="G3" s="14" t="s">
        <v>74</v>
      </c>
      <c r="H3" s="54" t="s">
        <v>0</v>
      </c>
      <c r="I3" s="89" t="s">
        <v>0</v>
      </c>
      <c r="J3" s="10" t="s">
        <v>0</v>
      </c>
      <c r="K3" s="10" t="s">
        <v>0</v>
      </c>
      <c r="L3" s="78" t="s">
        <v>0</v>
      </c>
      <c r="M3" s="79">
        <v>8</v>
      </c>
      <c r="N3" s="78" t="s">
        <v>0</v>
      </c>
      <c r="O3" s="24">
        <v>2</v>
      </c>
      <c r="P3" s="78" t="s">
        <v>2</v>
      </c>
      <c r="Q3" s="24">
        <v>4</v>
      </c>
      <c r="R3" s="78" t="s">
        <v>15</v>
      </c>
      <c r="S3" s="24">
        <v>6</v>
      </c>
      <c r="T3" s="78" t="s">
        <v>0</v>
      </c>
      <c r="U3" s="24">
        <v>2</v>
      </c>
      <c r="V3" s="78" t="s">
        <v>0</v>
      </c>
      <c r="W3" s="24">
        <v>10</v>
      </c>
      <c r="X3" s="78" t="s">
        <v>15</v>
      </c>
      <c r="Y3" s="24">
        <v>25</v>
      </c>
      <c r="Z3" s="32">
        <f>IF(H3=$H$1,1,0)+IF(I3=$I$1,1,0)+IF(J3=$J$1,1,0)+IF(K3=$K$1,1,0)+IF(L3=$L$1,1,0)+IF(N3=$N$1,1,0)+IF(P3=$P$1,1,0)+IF(R3=$R$1,1,0)+IF(T3=$T$1,1,0)+IF(V3=$V$1,1,0)+IF(X3=$X$1,1,0)</f>
        <v>8</v>
      </c>
      <c r="AA3" s="80">
        <f>IF(AND(L3&lt;&gt;"",M3&lt;&gt;"",N3&lt;&gt;"",O3&lt;&gt;"",P3&lt;&gt;"",Q3&lt;&gt;"",R3&lt;&gt;"",S3&lt;&gt;"",T3&lt;&gt;"",U3&lt;&gt;"",V3&lt;&gt;"",W3&lt;&gt;"",X3&lt;&gt;"",Y3&lt;&gt;""),M3+O3+Q3+S3+U3+W3+Y3+(IF(L3=$L$1,0,60)+IF(N3=$N$1,0,60)+IF(P3=$P$1,0,60))+IF(R3=$R$1,0,60)+IF(T3=$T$1,0,60)+IF(V3=$V$1,0,60)+IF(X3=$X$1,0,60))</f>
        <v>117</v>
      </c>
      <c r="AB3" s="83">
        <f>IF(AND(Z3&lt;&gt;"",AA3&lt;&gt;""),(Z3+1-AA3/(120*7))*100/(9+1),0)*0.4</f>
        <v>35.44285714285714</v>
      </c>
    </row>
    <row r="4" spans="1:28" ht="16.5" customHeight="1">
      <c r="A4" s="1" t="s">
        <v>103</v>
      </c>
      <c r="B4" s="18" t="s">
        <v>77</v>
      </c>
      <c r="C4" s="7"/>
      <c r="D4" s="7" t="s">
        <v>77</v>
      </c>
      <c r="E4" s="49" t="s">
        <v>97</v>
      </c>
      <c r="F4" s="46" t="s">
        <v>68</v>
      </c>
      <c r="G4" s="15" t="s">
        <v>74</v>
      </c>
      <c r="H4" s="55" t="s">
        <v>16</v>
      </c>
      <c r="I4" s="90" t="s">
        <v>0</v>
      </c>
      <c r="J4" s="7" t="s">
        <v>0</v>
      </c>
      <c r="K4" s="7" t="s">
        <v>0</v>
      </c>
      <c r="L4" s="25" t="s">
        <v>0</v>
      </c>
      <c r="M4" s="72">
        <v>14</v>
      </c>
      <c r="N4" s="25" t="s">
        <v>0</v>
      </c>
      <c r="O4" s="26">
        <v>6</v>
      </c>
      <c r="P4" s="25" t="s">
        <v>2</v>
      </c>
      <c r="Q4" s="26">
        <v>13</v>
      </c>
      <c r="R4" s="25" t="s">
        <v>0</v>
      </c>
      <c r="S4" s="26">
        <v>5</v>
      </c>
      <c r="T4" s="25" t="s">
        <v>0</v>
      </c>
      <c r="U4" s="26">
        <v>3</v>
      </c>
      <c r="V4" s="25" t="s">
        <v>0</v>
      </c>
      <c r="W4" s="26">
        <v>11</v>
      </c>
      <c r="X4" s="25" t="s">
        <v>0</v>
      </c>
      <c r="Y4" s="26">
        <v>30</v>
      </c>
      <c r="Z4" s="42">
        <f>IF(H4=$H$1,1,0)+IF(I4=$I$1,1,0)+IF(J4=$J$1,1,0)+IF(K4=$K$1,1,0)+IF(L4=$L$1,1,0)+IF(N4=$N$1,1,0)+IF(P4=$P$1,1,0)+IF(R4=$R$1,1,0)+IF(T4=$T$1,1,0)+IF(V4=$V$1,1,0)+IF(X4=$X$1,1,0)</f>
        <v>8</v>
      </c>
      <c r="AA4" s="81">
        <f>IF(AND(L4&lt;&gt;"",M4&lt;&gt;"",N4&lt;&gt;"",O4&lt;&gt;"",P4&lt;&gt;"",Q4&lt;&gt;"",R4&lt;&gt;"",S4&lt;&gt;"",T4&lt;&gt;"",U4&lt;&gt;"",V4&lt;&gt;"",W4&lt;&gt;"",X4&lt;&gt;"",Y4&lt;&gt;""),M4+O4+Q4+S4+U4+W4+Y4+(IF(L4=$L$1,0,60)+IF(N4=$N$1,0,60)+IF(P4=$P$1,0,60))+IF(R4=$R$1,0,60)+IF(T4=$T$1,0,60)+IF(V4=$V$1,0,60)+IF(X4=$X$1,0,60))</f>
        <v>142</v>
      </c>
      <c r="AB4" s="84">
        <f>IF(AND(Z4&lt;&gt;"",AA4&lt;&gt;""),(Z4+1-AA4/(120*7))*100/(9+1),0)*0.4</f>
        <v>35.32380952380952</v>
      </c>
    </row>
    <row r="5" spans="1:28" ht="16.5" customHeight="1">
      <c r="A5" s="1" t="s">
        <v>103</v>
      </c>
      <c r="B5" s="17" t="s">
        <v>77</v>
      </c>
      <c r="C5" s="7"/>
      <c r="D5" s="7" t="s">
        <v>77</v>
      </c>
      <c r="E5" s="46" t="s">
        <v>99</v>
      </c>
      <c r="F5" s="46" t="s">
        <v>68</v>
      </c>
      <c r="G5" s="15" t="s">
        <v>74</v>
      </c>
      <c r="H5" s="55" t="s">
        <v>16</v>
      </c>
      <c r="I5" s="90" t="s">
        <v>77</v>
      </c>
      <c r="J5" s="7" t="s">
        <v>0</v>
      </c>
      <c r="K5" s="7" t="s">
        <v>0</v>
      </c>
      <c r="L5" s="25" t="s">
        <v>0</v>
      </c>
      <c r="M5" s="72">
        <v>7</v>
      </c>
      <c r="N5" s="25" t="s">
        <v>0</v>
      </c>
      <c r="O5" s="26">
        <v>3</v>
      </c>
      <c r="P5" s="25" t="s">
        <v>0</v>
      </c>
      <c r="Q5" s="26">
        <v>3</v>
      </c>
      <c r="R5" s="25" t="s">
        <v>17</v>
      </c>
      <c r="S5" s="26">
        <v>11</v>
      </c>
      <c r="T5" s="25" t="s">
        <v>0</v>
      </c>
      <c r="U5" s="26">
        <v>2</v>
      </c>
      <c r="V5" s="25" t="s">
        <v>2</v>
      </c>
      <c r="W5" s="26">
        <v>6</v>
      </c>
      <c r="X5" s="25" t="s">
        <v>0</v>
      </c>
      <c r="Y5" s="26">
        <v>8</v>
      </c>
      <c r="Z5" s="42">
        <f>IF(H5=$H$1,1,0)+IF(I5=$I$1,1,0)+IF(J5=$J$1,1,0)+IF(K5=$K$1,1,0)+IF(L5=$L$1,1,0)+IF(N5=$N$1,1,0)+IF(P5=$P$1,1,0)+IF(R5=$R$1,1,0)+IF(T5=$T$1,1,0)+IF(V5=$V$1,1,0)+IF(X5=$X$1,1,0)</f>
        <v>5</v>
      </c>
      <c r="AA5" s="81">
        <f>IF(AND(L5&lt;&gt;"",M5&lt;&gt;"",N5&lt;&gt;"",O5&lt;&gt;"",P5&lt;&gt;"",Q5&lt;&gt;"",R5&lt;&gt;"",S5&lt;&gt;"",T5&lt;&gt;"",U5&lt;&gt;"",V5&lt;&gt;"",W5&lt;&gt;"",X5&lt;&gt;"",Y5&lt;&gt;""),M5+O5+Q5+S5+U5+W5+Y5+(IF(L5=$L$1,0,60)+IF(N5=$N$1,0,60)+IF(P5=$P$1,0,60))+IF(R5=$R$1,0,60)+IF(T5=$T$1,0,60)+IF(V5=$V$1,0,60)+IF(X5=$X$1,0,60))</f>
        <v>280</v>
      </c>
      <c r="AB5" s="84">
        <f>IF(AND(Z5&lt;&gt;"",AA5&lt;&gt;""),(Z5+1-AA5/(120*7))*100/(9+1),0)*0.4</f>
        <v>22.66666666666667</v>
      </c>
    </row>
    <row r="6" spans="1:28" ht="16.5" customHeight="1">
      <c r="A6" s="1" t="s">
        <v>103</v>
      </c>
      <c r="B6" s="18" t="s">
        <v>77</v>
      </c>
      <c r="C6" s="7"/>
      <c r="D6" s="7" t="s">
        <v>77</v>
      </c>
      <c r="E6" s="46" t="s">
        <v>95</v>
      </c>
      <c r="F6" s="46" t="s">
        <v>68</v>
      </c>
      <c r="G6" s="15" t="s">
        <v>74</v>
      </c>
      <c r="H6" s="55" t="s">
        <v>0</v>
      </c>
      <c r="I6" s="90" t="s">
        <v>0</v>
      </c>
      <c r="J6" s="7" t="s">
        <v>2</v>
      </c>
      <c r="K6" s="7" t="s">
        <v>2</v>
      </c>
      <c r="L6" s="25" t="s">
        <v>0</v>
      </c>
      <c r="M6" s="72">
        <v>12</v>
      </c>
      <c r="N6" s="25" t="s">
        <v>0</v>
      </c>
      <c r="O6" s="26">
        <v>15</v>
      </c>
      <c r="P6" s="25" t="s">
        <v>2</v>
      </c>
      <c r="Q6" s="26">
        <v>22</v>
      </c>
      <c r="R6" s="25" t="s">
        <v>15</v>
      </c>
      <c r="S6" s="26">
        <v>24</v>
      </c>
      <c r="T6" s="25" t="s">
        <v>0</v>
      </c>
      <c r="U6" s="26">
        <v>28</v>
      </c>
      <c r="V6" s="25" t="s">
        <v>18</v>
      </c>
      <c r="W6" s="26">
        <v>43</v>
      </c>
      <c r="X6" s="25" t="s">
        <v>0</v>
      </c>
      <c r="Y6" s="26">
        <v>23</v>
      </c>
      <c r="Z6" s="42">
        <f>IF(H6=$H$1,1,0)+IF(I6=$I$1,1,0)+IF(J6=$J$1,1,0)+IF(K6=$K$1,1,0)+IF(L6=$L$1,1,0)+IF(N6=$N$1,1,0)+IF(P6=$P$1,1,0)+IF(R6=$R$1,1,0)+IF(T6=$T$1,1,0)+IF(V6=$V$1,1,0)+IF(X6=$X$1,1,0)</f>
        <v>4</v>
      </c>
      <c r="AA6" s="81">
        <f>IF(AND(L6&lt;&gt;"",M6&lt;&gt;"",N6&lt;&gt;"",O6&lt;&gt;"",P6&lt;&gt;"",Q6&lt;&gt;"",R6&lt;&gt;"",S6&lt;&gt;"",T6&lt;&gt;"",U6&lt;&gt;"",V6&lt;&gt;"",W6&lt;&gt;"",X6&lt;&gt;"",Y6&lt;&gt;""),M6+O6+Q6+S6+U6+W6+Y6+(IF(L6=$L$1,0,60)+IF(N6=$N$1,0,60)+IF(P6=$P$1,0,60))+IF(R6=$R$1,0,60)+IF(T6=$T$1,0,60)+IF(V6=$V$1,0,60)+IF(X6=$X$1,0,60))</f>
        <v>347</v>
      </c>
      <c r="AB6" s="84">
        <f>IF(AND(Z6&lt;&gt;"",AA6&lt;&gt;""),(Z6+1-AA6/(120*7))*100/(9+1),0)*0.4</f>
        <v>18.347619047619048</v>
      </c>
    </row>
    <row r="7" spans="2:28" ht="16.5" customHeight="1" thickBot="1">
      <c r="B7" s="19"/>
      <c r="C7" s="12"/>
      <c r="D7" s="12"/>
      <c r="E7" s="11"/>
      <c r="F7" s="11"/>
      <c r="G7" s="16"/>
      <c r="H7" s="56"/>
      <c r="I7" s="91"/>
      <c r="J7" s="12"/>
      <c r="K7" s="12"/>
      <c r="L7" s="27"/>
      <c r="M7" s="73"/>
      <c r="N7" s="27"/>
      <c r="O7" s="28"/>
      <c r="P7" s="27"/>
      <c r="Q7" s="28"/>
      <c r="R7" s="27"/>
      <c r="S7" s="28"/>
      <c r="T7" s="27"/>
      <c r="U7" s="28"/>
      <c r="V7" s="27"/>
      <c r="W7" s="28"/>
      <c r="X7" s="27"/>
      <c r="Y7" s="28"/>
      <c r="Z7" s="43"/>
      <c r="AA7" s="82"/>
      <c r="AB7" s="85"/>
    </row>
    <row r="8" spans="7:28" s="2" customFormat="1" ht="16.5" customHeight="1">
      <c r="G8" s="20" t="s">
        <v>19</v>
      </c>
      <c r="H8" s="57">
        <f>COUNTIF(H3:H7,H1)</f>
        <v>0</v>
      </c>
      <c r="I8" s="57">
        <f>COUNTIF(I3:I7,I1)</f>
        <v>0</v>
      </c>
      <c r="J8" s="2">
        <f>COUNTIF(J3:J7,J1)</f>
        <v>3</v>
      </c>
      <c r="K8" s="2">
        <f>COUNTIF(K3:K7,K1)</f>
        <v>3</v>
      </c>
      <c r="L8" s="95">
        <f>COUNTIF(L3:L7,L1)</f>
        <v>4</v>
      </c>
      <c r="M8" s="95"/>
      <c r="N8" s="95">
        <f>COUNTIF(N3:N7,N1)</f>
        <v>4</v>
      </c>
      <c r="O8" s="95"/>
      <c r="P8" s="95">
        <f>COUNTIF(P3:P7,P1)</f>
        <v>3</v>
      </c>
      <c r="Q8" s="95"/>
      <c r="R8" s="95">
        <f>COUNTIF(R3:R7,R1)</f>
        <v>1</v>
      </c>
      <c r="S8" s="95"/>
      <c r="T8" s="95">
        <f>COUNTIF(T3:T7,T1)</f>
        <v>4</v>
      </c>
      <c r="U8" s="95"/>
      <c r="V8" s="95">
        <f>COUNTIF(V3:V7,V1)</f>
        <v>2</v>
      </c>
      <c r="W8" s="95"/>
      <c r="X8" s="95">
        <f>COUNTIF(X3:X7,X1)</f>
        <v>1</v>
      </c>
      <c r="Y8" s="95"/>
      <c r="AB8" s="30"/>
    </row>
    <row r="9" spans="7:28" s="2" customFormat="1" ht="16.5" customHeight="1">
      <c r="G9" s="20" t="s">
        <v>20</v>
      </c>
      <c r="H9" s="57">
        <f>COUNTA(H3:H7)</f>
        <v>4</v>
      </c>
      <c r="I9" s="57">
        <f>COUNTA(I3:I7)</f>
        <v>4</v>
      </c>
      <c r="J9" s="2">
        <f>COUNTA(J3:J7)</f>
        <v>4</v>
      </c>
      <c r="K9" s="2">
        <f>COUNTA(K3:K7)</f>
        <v>4</v>
      </c>
      <c r="L9" s="93">
        <f>COUNTA(L3:L7)</f>
        <v>4</v>
      </c>
      <c r="M9" s="93"/>
      <c r="N9" s="93">
        <f>COUNTA(N3:N7)</f>
        <v>4</v>
      </c>
      <c r="O9" s="93"/>
      <c r="P9" s="93">
        <f>COUNTA(P3:P7)</f>
        <v>4</v>
      </c>
      <c r="Q9" s="93"/>
      <c r="R9" s="93">
        <f>COUNTA(R3:R7)</f>
        <v>4</v>
      </c>
      <c r="S9" s="93"/>
      <c r="T9" s="93">
        <f>COUNTA(T3:T7)</f>
        <v>4</v>
      </c>
      <c r="U9" s="93"/>
      <c r="V9" s="93">
        <f>COUNTA(V3:V7)</f>
        <v>4</v>
      </c>
      <c r="W9" s="93"/>
      <c r="X9" s="93">
        <f>COUNTA(X3:X7)</f>
        <v>4</v>
      </c>
      <c r="Y9" s="93"/>
      <c r="AB9" s="30"/>
    </row>
    <row r="10" spans="7:28" s="2" customFormat="1" ht="16.5" customHeight="1">
      <c r="G10" s="20" t="s">
        <v>21</v>
      </c>
      <c r="H10" s="58">
        <f>IF(H9&lt;&gt;0,100*(H9-H8)/H9,0)</f>
        <v>100</v>
      </c>
      <c r="I10" s="58">
        <f>IF(I9&lt;&gt;0,100*(I9-I8)/I9,0)</f>
        <v>100</v>
      </c>
      <c r="J10" s="33">
        <f>IF(J9&lt;&gt;0,100*(J9-J8)/J9,0)</f>
        <v>25</v>
      </c>
      <c r="K10" s="33">
        <f>IF(K9&lt;&gt;0,100*(K9-K8)/K9,0)</f>
        <v>25</v>
      </c>
      <c r="L10" s="92">
        <f>IF(L9&lt;&gt;0,100*(L9-L8)/L9,0)</f>
        <v>0</v>
      </c>
      <c r="M10" s="92"/>
      <c r="N10" s="92">
        <f>IF(N9&lt;&gt;0,100*(N9-N8)/N9,0)</f>
        <v>0</v>
      </c>
      <c r="O10" s="92"/>
      <c r="P10" s="92">
        <f>IF(P9&lt;&gt;0,100*(P9-P8)/P9,0)</f>
        <v>25</v>
      </c>
      <c r="Q10" s="92"/>
      <c r="R10" s="92">
        <f>IF(R9&lt;&gt;0,100*(R9-R8)/R9,0)</f>
        <v>75</v>
      </c>
      <c r="S10" s="92"/>
      <c r="T10" s="92">
        <f>IF(T9&lt;&gt;0,100*(T9-T8)/T9,0)</f>
        <v>0</v>
      </c>
      <c r="U10" s="92"/>
      <c r="V10" s="92">
        <f>IF(V9&lt;&gt;0,100*(V9-V8)/V9,0)</f>
        <v>50</v>
      </c>
      <c r="W10" s="92"/>
      <c r="X10" s="92">
        <f>IF(X9&lt;&gt;0,100*(X9-X8)/X9,0)</f>
        <v>75</v>
      </c>
      <c r="Y10" s="92"/>
      <c r="AB10" s="30"/>
    </row>
    <row r="12" spans="24:28" ht="16.5" customHeight="1">
      <c r="X12" s="31"/>
      <c r="AB12" s="1"/>
    </row>
    <row r="13" spans="24:28" ht="16.5" customHeight="1">
      <c r="X13" s="31"/>
      <c r="AB13" s="1"/>
    </row>
    <row r="14" spans="24:28" ht="16.5" customHeight="1">
      <c r="X14" s="31"/>
      <c r="AB14" s="1"/>
    </row>
    <row r="15" spans="24:28" ht="16.5" customHeight="1">
      <c r="X15" s="31"/>
      <c r="AB15" s="1"/>
    </row>
    <row r="16" spans="24:28" ht="16.5" customHeight="1">
      <c r="X16" s="31"/>
      <c r="AB16" s="1"/>
    </row>
    <row r="17" spans="24:28" ht="16.5" customHeight="1">
      <c r="X17" s="31"/>
      <c r="AB17" s="1"/>
    </row>
    <row r="18" spans="24:28" ht="16.5" customHeight="1">
      <c r="X18" s="31"/>
      <c r="AB18" s="1"/>
    </row>
    <row r="19" spans="24:28" ht="16.5" customHeight="1">
      <c r="X19" s="31"/>
      <c r="AB19" s="1"/>
    </row>
    <row r="20" spans="24:28" ht="16.5" customHeight="1">
      <c r="X20" s="31"/>
      <c r="AB20" s="1"/>
    </row>
  </sheetData>
  <sheetProtection/>
  <mergeCells count="28">
    <mergeCell ref="P1:Q1"/>
    <mergeCell ref="R1:S1"/>
    <mergeCell ref="T1:U1"/>
    <mergeCell ref="N1:O1"/>
    <mergeCell ref="X1:Y1"/>
    <mergeCell ref="V8:W8"/>
    <mergeCell ref="X8:Y8"/>
    <mergeCell ref="V9:W9"/>
    <mergeCell ref="X9:Y9"/>
    <mergeCell ref="L8:M8"/>
    <mergeCell ref="P8:Q8"/>
    <mergeCell ref="R8:S8"/>
    <mergeCell ref="V1:W1"/>
    <mergeCell ref="L1:M1"/>
    <mergeCell ref="T8:U8"/>
    <mergeCell ref="N8:O8"/>
    <mergeCell ref="R9:S9"/>
    <mergeCell ref="T9:U9"/>
    <mergeCell ref="N9:O9"/>
    <mergeCell ref="N10:O10"/>
    <mergeCell ref="R10:S10"/>
    <mergeCell ref="T10:U10"/>
    <mergeCell ref="L9:M9"/>
    <mergeCell ref="P9:Q9"/>
    <mergeCell ref="L10:M10"/>
    <mergeCell ref="P10:Q10"/>
    <mergeCell ref="V10:W10"/>
    <mergeCell ref="X10:Y10"/>
  </mergeCells>
  <conditionalFormatting sqref="N3:N6 P3:P6 R3:R6 T3:T6 V3:V6 X3:X6 J3:L6">
    <cfRule type="cellIs" priority="1" dxfId="0" operator="notEqual" stopIfTrue="1">
      <formula>J$1</formula>
    </cfRule>
  </conditionalFormatting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 3. VIHOR PRE-O ADVENTURE
HRVATSKO-SLOVENSKO-MAĐARSKA PRE-O LIGA
ZAGREB - BUNDEK - 18.10.2008.&amp;R&amp;"Arial,Bold"&amp;36N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PSZ</cp:lastModifiedBy>
  <cp:lastPrinted>2008-10-18T20:29:29Z</cp:lastPrinted>
  <dcterms:created xsi:type="dcterms:W3CDTF">2006-04-03T11:32:57Z</dcterms:created>
  <dcterms:modified xsi:type="dcterms:W3CDTF">2008-10-21T11:01:13Z</dcterms:modified>
  <cp:category/>
  <cp:version/>
  <cp:contentType/>
  <cp:contentStatus/>
</cp:coreProperties>
</file>