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lite" sheetId="1" r:id="rId1"/>
  </sheets>
  <definedNames>
    <definedName name="Excel_BuiltIn__FilterDatabase" localSheetId="0">'Elite'!$A$6:$BK$19</definedName>
    <definedName name="Excel_BuiltIn_Print_Area" localSheetId="0">'Elite'!$A$1:$BK$46</definedName>
    <definedName name="_xlnm.Print_Area" localSheetId="0">'Elite'!$A$1:$BH$46</definedName>
  </definedNames>
  <calcPr fullCalcOnLoad="1"/>
</workbook>
</file>

<file path=xl/sharedStrings.xml><?xml version="1.0" encoding="utf-8"?>
<sst xmlns="http://schemas.openxmlformats.org/spreadsheetml/2006/main" count="892" uniqueCount="79">
  <si>
    <t>Total stations:</t>
  </si>
  <si>
    <t>Total controls:</t>
  </si>
  <si>
    <t>Station 1</t>
  </si>
  <si>
    <t>Station 2</t>
  </si>
  <si>
    <t>Station 3</t>
  </si>
  <si>
    <t>Station 4</t>
  </si>
  <si>
    <t>Station 5</t>
  </si>
  <si>
    <t>Station 6</t>
  </si>
  <si>
    <t>Station 7</t>
  </si>
  <si>
    <t>Station 8</t>
  </si>
  <si>
    <t>FINAL</t>
  </si>
  <si>
    <t>S / J</t>
  </si>
  <si>
    <t>B</t>
  </si>
  <si>
    <t>E</t>
  </si>
  <si>
    <t>C</t>
  </si>
  <si>
    <t>Z</t>
  </si>
  <si>
    <t>D</t>
  </si>
  <si>
    <t>F</t>
  </si>
  <si>
    <t>X</t>
  </si>
  <si>
    <t>sec</t>
  </si>
  <si>
    <t>NAME</t>
  </si>
  <si>
    <t>CLUB</t>
  </si>
  <si>
    <t>COUNTRY</t>
  </si>
  <si>
    <t>CLASS</t>
  </si>
  <si>
    <t>AGE</t>
  </si>
  <si>
    <t>t1</t>
  </si>
  <si>
    <t>t2</t>
  </si>
  <si>
    <t>t3</t>
  </si>
  <si>
    <t>t4</t>
  </si>
  <si>
    <t>t5</t>
  </si>
  <si>
    <t>t6</t>
  </si>
  <si>
    <t>t7</t>
  </si>
  <si>
    <t>Penalty</t>
  </si>
  <si>
    <t>Points</t>
  </si>
  <si>
    <t>OK Azimut</t>
  </si>
  <si>
    <t>A</t>
  </si>
  <si>
    <t>correct answers</t>
  </si>
  <si>
    <t>Given answers</t>
  </si>
  <si>
    <t>Percent incorrect answers</t>
  </si>
  <si>
    <t>OK Japetić</t>
  </si>
  <si>
    <t>OK Varaždin</t>
  </si>
  <si>
    <t>Kosić Luka</t>
  </si>
  <si>
    <t>Rako Paola</t>
  </si>
  <si>
    <t>OK Vihor</t>
  </si>
  <si>
    <t>Razum Matija</t>
  </si>
  <si>
    <t>SLO</t>
  </si>
  <si>
    <t>CRO</t>
  </si>
  <si>
    <t>Babič Anja</t>
  </si>
  <si>
    <t>OK Trzin</t>
  </si>
  <si>
    <t>O</t>
  </si>
  <si>
    <t>P</t>
  </si>
  <si>
    <t>J</t>
  </si>
  <si>
    <t>Time</t>
  </si>
  <si>
    <t>RESULT</t>
  </si>
  <si>
    <t>O/P/J</t>
  </si>
  <si>
    <t>Kuzmanić Ivana</t>
  </si>
  <si>
    <t>Kučinac Matija</t>
  </si>
  <si>
    <t>Krkić Aida</t>
  </si>
  <si>
    <t>Horbec Ivana</t>
  </si>
  <si>
    <t>Varnica Tomislav</t>
  </si>
  <si>
    <t>Mesić Ivica</t>
  </si>
  <si>
    <t>Šantić Domagoj</t>
  </si>
  <si>
    <t>Šantić Nikolina</t>
  </si>
  <si>
    <t>Keresteš Krešo</t>
  </si>
  <si>
    <t>Tišljar Ivo</t>
  </si>
  <si>
    <t>Turkalj Milan</t>
  </si>
  <si>
    <t>Labaš Predrag</t>
  </si>
  <si>
    <t>Cindrić Perković Jasminka</t>
  </si>
  <si>
    <t>Perković Dalibor</t>
  </si>
  <si>
    <t>Kacin Emil</t>
  </si>
  <si>
    <t>Šantić Veronika</t>
  </si>
  <si>
    <t>Šantić Gloria</t>
  </si>
  <si>
    <t>Šantić Viktoria</t>
  </si>
  <si>
    <t>Štambuk Zdenka Petra</t>
  </si>
  <si>
    <t>OK Bjelovar</t>
  </si>
  <si>
    <t>OK Orion</t>
  </si>
  <si>
    <t>OK Međimurje</t>
  </si>
  <si>
    <t>OK Ivan Merz</t>
  </si>
  <si>
    <t>Mikulčić Ivor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</si>
</sst>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2" fillId="33" borderId="24" xfId="0" applyNumberFormat="1" applyFont="1" applyFill="1" applyBorder="1" applyAlignment="1" applyProtection="1">
      <alignment horizontal="left" vertical="center" wrapText="1"/>
      <protection/>
    </xf>
    <xf numFmtId="0" fontId="2" fillId="33" borderId="25" xfId="0" applyNumberFormat="1" applyFont="1" applyFill="1" applyBorder="1" applyAlignment="1" applyProtection="1">
      <alignment horizontal="left" vertical="center" wrapText="1"/>
      <protection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2" fontId="1" fillId="35" borderId="0" xfId="0" applyNumberFormat="1" applyFont="1" applyFill="1" applyAlignment="1">
      <alignment vertical="center"/>
    </xf>
    <xf numFmtId="0" fontId="4" fillId="34" borderId="33" xfId="0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 applyProtection="1">
      <alignment horizontal="left" vertical="center" wrapText="1"/>
      <protection/>
    </xf>
    <xf numFmtId="0" fontId="2" fillId="33" borderId="23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right" vertical="center"/>
    </xf>
    <xf numFmtId="0" fontId="1" fillId="0" borderId="45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33" borderId="36" xfId="0" applyFont="1" applyFill="1" applyBorder="1" applyAlignment="1">
      <alignment vertical="center"/>
    </xf>
    <xf numFmtId="0" fontId="2" fillId="33" borderId="40" xfId="0" applyNumberFormat="1" applyFont="1" applyFill="1" applyBorder="1" applyAlignment="1" applyProtection="1">
      <alignment horizontal="left" vertical="center" wrapText="1"/>
      <protection/>
    </xf>
    <xf numFmtId="0" fontId="2" fillId="33" borderId="46" xfId="0" applyNumberFormat="1" applyFont="1" applyFill="1" applyBorder="1" applyAlignment="1" applyProtection="1">
      <alignment horizontal="left" vertical="center" wrapText="1"/>
      <protection/>
    </xf>
    <xf numFmtId="0" fontId="1" fillId="0" borderId="47" xfId="0" applyFont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b val="0"/>
        <color indexed="10"/>
      </font>
    </dxf>
    <dxf>
      <font>
        <b/>
        <i val="0"/>
      </font>
      <fill>
        <patternFill patternType="none">
          <fgColor indexed="64"/>
          <bgColor indexed="65"/>
        </patternFill>
      </fill>
    </dxf>
    <dxf>
      <font>
        <b val="0"/>
        <color indexed="14"/>
      </font>
    </dxf>
    <dxf>
      <font>
        <b val="0"/>
        <color indexed="14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V158"/>
  <sheetViews>
    <sheetView tabSelected="1" workbookViewId="0" topLeftCell="A1">
      <selection activeCell="A1" sqref="A1"/>
    </sheetView>
  </sheetViews>
  <sheetFormatPr defaultColWidth="9.140625" defaultRowHeight="16.5" customHeight="1"/>
  <cols>
    <col min="1" max="3" width="4.140625" style="1" customWidth="1"/>
    <col min="4" max="4" width="21.57421875" style="2" customWidth="1"/>
    <col min="5" max="5" width="19.28125" style="2" customWidth="1"/>
    <col min="6" max="6" width="7.421875" style="1" customWidth="1"/>
    <col min="7" max="7" width="5.7109375" style="1" customWidth="1"/>
    <col min="8" max="8" width="5.7109375" style="1" hidden="1" customWidth="1"/>
    <col min="9" max="17" width="3.7109375" style="3" customWidth="1"/>
    <col min="18" max="19" width="3.57421875" style="3" customWidth="1"/>
    <col min="20" max="31" width="3.7109375" style="3" customWidth="1"/>
    <col min="32" max="32" width="3.57421875" style="3" customWidth="1"/>
    <col min="33" max="41" width="3.7109375" style="3" customWidth="1"/>
    <col min="42" max="42" width="3.57421875" style="3" customWidth="1"/>
    <col min="43" max="50" width="3.7109375" style="3" customWidth="1"/>
    <col min="51" max="56" width="3.7109375" style="3" hidden="1" customWidth="1"/>
    <col min="57" max="58" width="7.7109375" style="4" customWidth="1"/>
    <col min="59" max="59" width="6.7109375" style="4" customWidth="1"/>
    <col min="60" max="60" width="8.140625" style="5" customWidth="1"/>
    <col min="61" max="62" width="7.7109375" style="5" hidden="1" customWidth="1"/>
    <col min="63" max="63" width="7.7109375" style="3" hidden="1" customWidth="1"/>
    <col min="64" max="74" width="9.140625" style="3" hidden="1" customWidth="1"/>
    <col min="75" max="16384" width="9.140625" style="3" customWidth="1"/>
  </cols>
  <sheetData>
    <row r="1" spans="1:62" ht="16.5" customHeight="1">
      <c r="A1" s="6"/>
      <c r="BF1" s="7" t="s">
        <v>0</v>
      </c>
      <c r="BG1" s="8">
        <f>COUNTIF(N4,"")+COUNTIF(T4,"")+COUNTIF(Z4,"")+COUNTIF(AF4,"")+COUNTIF(AL4,"")+COUNTIF(AR4,"")+COUNTIF(AX4,"")+COUNTIF(BD4,"")</f>
        <v>6</v>
      </c>
      <c r="BI1" s="8"/>
      <c r="BJ1" s="8"/>
    </row>
    <row r="2" spans="1:62" ht="16.5" customHeight="1" thickBot="1">
      <c r="A2" s="9"/>
      <c r="BF2" s="7" t="s">
        <v>1</v>
      </c>
      <c r="BG2" s="8">
        <f>COUNTIF(I4:M4,"A")+COUNTIF(I4:M4,"B")+COUNTIF(I4:M4,"C")+COUNTIF(I4:M4,"D")+COUNTIF(I4:M4,"E")+COUNTIF(I4:M4,"F")+COUNTIF(I4:M4,"Z")+COUNTIF(O4:S4,"A")+COUNTIF(O4:S4,"B")+COUNTIF(O4:S4,"C")+COUNTIF(O4:S4,"D")+COUNTIF(O4:S4,"E")+COUNTIF(O4:S4,"F")+COUNTIF(O4:S4,"Z")+COUNTIF(U4:Y4,"A")+COUNTIF(U4:Y4,"B")+COUNTIF(U4:Y4,"C")+COUNTIF(U4:Y4,"D")+COUNTIF(U4:Y4,"E")+COUNTIF(U4:Y4,"F")+COUNTIF(U4:Y4,"Z")+COUNTIF(AA4:AE4,"A")+COUNTIF(AA4:AE4,"B")+COUNTIF(AA4:AE4,"C")+COUNTIF(AA4:AE4,"D")+COUNTIF(AA4:AE4,"E")+COUNTIF(AA4:AE4,"F")+COUNTIF(AA4:AE4,"Z")+COUNTIF(AG4:AK4,"A")+COUNTIF(AG4:AK4,"B")+COUNTIF(AG4:AK4,"C")+COUNTIF(AG4:AK4,"D")+COUNTIF(AG4:AK4,"E")+COUNTIF(AG4:AK4,"F")+COUNTIF(AG4:AK4,"Z")+COUNTIF(AM4:AQ4,"A")+COUNTIF(AM4:AQ4,"B")+COUNTIF(AM4:AQ4,"C")+COUNTIF(AM4:AQ4,"D")+COUNTIF(AM4:AQ4,"E")+COUNTIF(AM4:AQ4,"F")+COUNTIF(AM4:AQ4,"Z")+COUNTIF(AS4:AW4,"A")+COUNTIF(AS4:AW4,"B")+COUNTIF(AS4:AW4,"C")+COUNTIF(AS4:AW4,"D")+COUNTIF(AS4:AW4,"E")+COUNTIF(AS4:AW4,"F")+COUNTIF(AS4:AW4,"Z")+COUNTIF(AY4:BC4,"A")+COUNTIF(AY4:BC4,"B")+COUNTIF(AY4:BC4,"C")+COUNTIF(AY4:BC4,"D")+COUNTIF(AY4:BC4,"E")+COUNTIF(AY4:BC4,"F")+COUNTIF(AY4:BC4,"Z")</f>
        <v>30</v>
      </c>
      <c r="BI2" s="8"/>
      <c r="BJ2" s="8"/>
    </row>
    <row r="3" spans="9:63" ht="16.5" customHeight="1" thickBot="1">
      <c r="I3" s="86" t="s">
        <v>2</v>
      </c>
      <c r="J3" s="86"/>
      <c r="K3" s="86"/>
      <c r="L3" s="86"/>
      <c r="M3" s="86"/>
      <c r="N3" s="86"/>
      <c r="O3" s="86" t="s">
        <v>3</v>
      </c>
      <c r="P3" s="86"/>
      <c r="Q3" s="86"/>
      <c r="R3" s="86"/>
      <c r="S3" s="86"/>
      <c r="T3" s="86"/>
      <c r="U3" s="86" t="s">
        <v>4</v>
      </c>
      <c r="V3" s="86"/>
      <c r="W3" s="86"/>
      <c r="X3" s="86"/>
      <c r="Y3" s="86"/>
      <c r="Z3" s="86"/>
      <c r="AA3" s="86" t="s">
        <v>5</v>
      </c>
      <c r="AB3" s="86"/>
      <c r="AC3" s="86"/>
      <c r="AD3" s="86"/>
      <c r="AE3" s="86"/>
      <c r="AF3" s="86"/>
      <c r="AG3" s="86" t="s">
        <v>6</v>
      </c>
      <c r="AH3" s="86"/>
      <c r="AI3" s="86"/>
      <c r="AJ3" s="86"/>
      <c r="AK3" s="86"/>
      <c r="AL3" s="86"/>
      <c r="AM3" s="86" t="s">
        <v>7</v>
      </c>
      <c r="AN3" s="86"/>
      <c r="AO3" s="86"/>
      <c r="AP3" s="86"/>
      <c r="AQ3" s="86"/>
      <c r="AR3" s="86"/>
      <c r="AS3" s="86" t="s">
        <v>8</v>
      </c>
      <c r="AT3" s="86"/>
      <c r="AU3" s="86"/>
      <c r="AV3" s="86"/>
      <c r="AW3" s="86"/>
      <c r="AX3" s="86"/>
      <c r="AY3" s="86" t="s">
        <v>9</v>
      </c>
      <c r="AZ3" s="86"/>
      <c r="BA3" s="86"/>
      <c r="BB3" s="86"/>
      <c r="BC3" s="86"/>
      <c r="BD3" s="86"/>
      <c r="BG3" s="7"/>
      <c r="BH3" s="1"/>
      <c r="BI3"/>
      <c r="BJ3"/>
      <c r="BK3"/>
    </row>
    <row r="4" spans="1:63" s="12" customFormat="1" ht="16.5" customHeight="1" thickBot="1">
      <c r="A4" s="87" t="s">
        <v>10</v>
      </c>
      <c r="B4" s="87"/>
      <c r="C4" s="87"/>
      <c r="D4" s="10"/>
      <c r="E4" s="11"/>
      <c r="G4" s="1" t="s">
        <v>54</v>
      </c>
      <c r="H4" s="1" t="s">
        <v>11</v>
      </c>
      <c r="I4" s="13" t="s">
        <v>15</v>
      </c>
      <c r="J4" s="14" t="s">
        <v>15</v>
      </c>
      <c r="K4" s="14" t="s">
        <v>14</v>
      </c>
      <c r="L4" s="14" t="s">
        <v>15</v>
      </c>
      <c r="M4" s="14" t="s">
        <v>35</v>
      </c>
      <c r="N4" s="15"/>
      <c r="O4" s="13"/>
      <c r="P4" s="14"/>
      <c r="Q4" s="14"/>
      <c r="R4" s="14"/>
      <c r="S4" s="14"/>
      <c r="T4" s="15" t="s">
        <v>18</v>
      </c>
      <c r="U4" s="13" t="s">
        <v>35</v>
      </c>
      <c r="V4" s="14" t="s">
        <v>15</v>
      </c>
      <c r="W4" s="14" t="s">
        <v>17</v>
      </c>
      <c r="X4" s="14" t="s">
        <v>14</v>
      </c>
      <c r="Y4" s="14" t="s">
        <v>15</v>
      </c>
      <c r="Z4" s="15"/>
      <c r="AA4" s="13" t="s">
        <v>15</v>
      </c>
      <c r="AB4" s="14" t="s">
        <v>15</v>
      </c>
      <c r="AC4" s="14" t="s">
        <v>17</v>
      </c>
      <c r="AD4" s="14" t="s">
        <v>16</v>
      </c>
      <c r="AE4" s="14" t="s">
        <v>14</v>
      </c>
      <c r="AF4" s="15"/>
      <c r="AG4" s="13" t="s">
        <v>15</v>
      </c>
      <c r="AH4" s="14" t="s">
        <v>35</v>
      </c>
      <c r="AI4" s="14" t="s">
        <v>12</v>
      </c>
      <c r="AJ4" s="14" t="s">
        <v>15</v>
      </c>
      <c r="AK4" s="14" t="s">
        <v>16</v>
      </c>
      <c r="AL4" s="15"/>
      <c r="AM4" s="13" t="s">
        <v>14</v>
      </c>
      <c r="AN4" s="14" t="s">
        <v>16</v>
      </c>
      <c r="AO4" s="14" t="s">
        <v>35</v>
      </c>
      <c r="AP4" s="14" t="s">
        <v>15</v>
      </c>
      <c r="AQ4" s="14" t="s">
        <v>12</v>
      </c>
      <c r="AR4" s="15"/>
      <c r="AS4" s="13" t="s">
        <v>15</v>
      </c>
      <c r="AT4" s="14" t="s">
        <v>16</v>
      </c>
      <c r="AU4" s="14" t="s">
        <v>12</v>
      </c>
      <c r="AV4" s="14" t="s">
        <v>17</v>
      </c>
      <c r="AW4" s="14" t="s">
        <v>35</v>
      </c>
      <c r="AX4" s="15"/>
      <c r="AY4" s="17"/>
      <c r="AZ4" s="18"/>
      <c r="BA4" s="18"/>
      <c r="BB4" s="18"/>
      <c r="BC4" s="18"/>
      <c r="BD4" s="15" t="s">
        <v>18</v>
      </c>
      <c r="BE4" s="19"/>
      <c r="BF4" s="19"/>
      <c r="BG4" s="20" t="s">
        <v>19</v>
      </c>
      <c r="BH4" s="21">
        <v>100</v>
      </c>
      <c r="BI4"/>
      <c r="BJ4"/>
      <c r="BK4"/>
    </row>
    <row r="5" spans="1:63" s="12" customFormat="1" ht="16.5" customHeight="1" thickBot="1">
      <c r="A5" s="22" t="s">
        <v>49</v>
      </c>
      <c r="B5" s="23" t="s">
        <v>50</v>
      </c>
      <c r="C5" s="23" t="s">
        <v>51</v>
      </c>
      <c r="D5" s="24" t="s">
        <v>20</v>
      </c>
      <c r="E5" s="25" t="s">
        <v>21</v>
      </c>
      <c r="F5" s="26" t="s">
        <v>22</v>
      </c>
      <c r="G5" s="23" t="s">
        <v>23</v>
      </c>
      <c r="H5" s="23" t="s">
        <v>24</v>
      </c>
      <c r="I5" s="22">
        <v>1</v>
      </c>
      <c r="J5" s="23">
        <v>2</v>
      </c>
      <c r="K5" s="23">
        <v>3</v>
      </c>
      <c r="L5" s="23">
        <v>4</v>
      </c>
      <c r="M5" s="23">
        <v>5</v>
      </c>
      <c r="N5" s="15" t="s">
        <v>25</v>
      </c>
      <c r="O5" s="27">
        <v>1</v>
      </c>
      <c r="P5" s="23">
        <v>2</v>
      </c>
      <c r="Q5" s="23">
        <v>3</v>
      </c>
      <c r="R5" s="23">
        <v>4</v>
      </c>
      <c r="S5" s="23">
        <v>5</v>
      </c>
      <c r="T5" s="15" t="s">
        <v>26</v>
      </c>
      <c r="U5" s="27">
        <v>1</v>
      </c>
      <c r="V5" s="23">
        <v>2</v>
      </c>
      <c r="W5" s="23">
        <v>3</v>
      </c>
      <c r="X5" s="23">
        <v>4</v>
      </c>
      <c r="Y5" s="23">
        <v>5</v>
      </c>
      <c r="Z5" s="15" t="s">
        <v>27</v>
      </c>
      <c r="AA5" s="27">
        <v>1</v>
      </c>
      <c r="AB5" s="27">
        <v>2</v>
      </c>
      <c r="AC5" s="27">
        <v>3</v>
      </c>
      <c r="AD5" s="27">
        <v>4</v>
      </c>
      <c r="AE5" s="27">
        <v>5</v>
      </c>
      <c r="AF5" s="15" t="s">
        <v>28</v>
      </c>
      <c r="AG5" s="27">
        <v>1</v>
      </c>
      <c r="AH5" s="27">
        <v>2</v>
      </c>
      <c r="AI5" s="27">
        <v>3</v>
      </c>
      <c r="AJ5" s="27">
        <v>4</v>
      </c>
      <c r="AK5" s="27">
        <v>5</v>
      </c>
      <c r="AL5" s="15" t="s">
        <v>29</v>
      </c>
      <c r="AM5" s="27">
        <v>1</v>
      </c>
      <c r="AN5" s="27">
        <v>2</v>
      </c>
      <c r="AO5" s="27">
        <v>3</v>
      </c>
      <c r="AP5" s="27">
        <v>4</v>
      </c>
      <c r="AQ5" s="27">
        <v>5</v>
      </c>
      <c r="AR5" s="15" t="s">
        <v>30</v>
      </c>
      <c r="AS5" s="27">
        <v>1</v>
      </c>
      <c r="AT5" s="27">
        <v>2</v>
      </c>
      <c r="AU5" s="27">
        <v>3</v>
      </c>
      <c r="AV5" s="27">
        <v>4</v>
      </c>
      <c r="AW5" s="27">
        <v>5</v>
      </c>
      <c r="AX5" s="15" t="s">
        <v>30</v>
      </c>
      <c r="AY5" s="27">
        <v>1</v>
      </c>
      <c r="AZ5" s="27">
        <v>2</v>
      </c>
      <c r="BA5" s="27">
        <v>3</v>
      </c>
      <c r="BB5" s="27">
        <v>4</v>
      </c>
      <c r="BC5" s="27">
        <v>5</v>
      </c>
      <c r="BD5" s="27" t="s">
        <v>31</v>
      </c>
      <c r="BE5" s="28" t="s">
        <v>52</v>
      </c>
      <c r="BF5" s="28" t="s">
        <v>32</v>
      </c>
      <c r="BG5" s="29" t="s">
        <v>53</v>
      </c>
      <c r="BH5" s="30" t="s">
        <v>33</v>
      </c>
      <c r="BI5"/>
      <c r="BJ5"/>
      <c r="BK5"/>
    </row>
    <row r="6" spans="1:74" ht="16.5" customHeight="1">
      <c r="A6" s="31">
        <f ca="1">IF(G6="O",COUNTIF(G$6:INDIRECT("F"&amp;ROW()),"O"),"")</f>
        <v>1</v>
      </c>
      <c r="B6" s="33">
        <f ca="1">IF(G6="P",COUNTIF(G$6:INDIRECT("F"&amp;ROW()),"P"),"")</f>
      </c>
      <c r="C6" s="32">
        <f ca="1">IF(G6="J",COUNTIF(G$6:INDIRECT("F"&amp;ROW()),"J"),"")</f>
      </c>
      <c r="D6" s="34" t="s">
        <v>63</v>
      </c>
      <c r="E6" s="35" t="s">
        <v>48</v>
      </c>
      <c r="F6" s="36" t="s">
        <v>45</v>
      </c>
      <c r="G6" s="37" t="s">
        <v>49</v>
      </c>
      <c r="H6" s="37"/>
      <c r="I6" s="38" t="s">
        <v>35</v>
      </c>
      <c r="J6" s="37" t="s">
        <v>15</v>
      </c>
      <c r="K6" s="37" t="s">
        <v>14</v>
      </c>
      <c r="L6" s="37" t="s">
        <v>15</v>
      </c>
      <c r="M6" s="37" t="s">
        <v>35</v>
      </c>
      <c r="N6" s="39">
        <v>21</v>
      </c>
      <c r="O6" s="40"/>
      <c r="P6" s="37"/>
      <c r="Q6" s="37"/>
      <c r="R6" s="37"/>
      <c r="S6" s="37"/>
      <c r="T6" s="41"/>
      <c r="U6" s="40" t="s">
        <v>15</v>
      </c>
      <c r="V6" s="37" t="s">
        <v>15</v>
      </c>
      <c r="W6" s="37" t="s">
        <v>17</v>
      </c>
      <c r="X6" s="37" t="s">
        <v>14</v>
      </c>
      <c r="Y6" s="37" t="s">
        <v>15</v>
      </c>
      <c r="Z6" s="39">
        <v>33</v>
      </c>
      <c r="AA6" s="16" t="s">
        <v>15</v>
      </c>
      <c r="AB6" s="14" t="s">
        <v>15</v>
      </c>
      <c r="AC6" s="14" t="s">
        <v>17</v>
      </c>
      <c r="AD6" s="14" t="s">
        <v>16</v>
      </c>
      <c r="AE6" s="14" t="s">
        <v>14</v>
      </c>
      <c r="AF6" s="39">
        <v>28</v>
      </c>
      <c r="AG6" s="16" t="s">
        <v>15</v>
      </c>
      <c r="AH6" s="14" t="s">
        <v>35</v>
      </c>
      <c r="AI6" s="14" t="s">
        <v>12</v>
      </c>
      <c r="AJ6" s="14" t="s">
        <v>15</v>
      </c>
      <c r="AK6" s="14" t="s">
        <v>16</v>
      </c>
      <c r="AL6" s="39">
        <v>30</v>
      </c>
      <c r="AM6" s="40" t="s">
        <v>14</v>
      </c>
      <c r="AN6" s="40" t="s">
        <v>16</v>
      </c>
      <c r="AO6" s="40" t="s">
        <v>35</v>
      </c>
      <c r="AP6" s="40" t="s">
        <v>17</v>
      </c>
      <c r="AQ6" s="40" t="s">
        <v>12</v>
      </c>
      <c r="AR6" s="39">
        <v>32</v>
      </c>
      <c r="AS6" s="40" t="s">
        <v>15</v>
      </c>
      <c r="AT6" s="40" t="s">
        <v>16</v>
      </c>
      <c r="AU6" s="40" t="s">
        <v>12</v>
      </c>
      <c r="AV6" s="40" t="s">
        <v>17</v>
      </c>
      <c r="AW6" s="40" t="s">
        <v>35</v>
      </c>
      <c r="AX6" s="39">
        <v>26</v>
      </c>
      <c r="AY6" s="40"/>
      <c r="AZ6" s="40"/>
      <c r="BA6" s="40"/>
      <c r="BB6" s="40"/>
      <c r="BC6" s="40"/>
      <c r="BD6" s="39"/>
      <c r="BE6" s="42">
        <f aca="true" t="shared" si="0" ref="BE6:BE35">N6+T6+Z6+AF6+AL6+AR6+AX6+BD6</f>
        <v>170</v>
      </c>
      <c r="BF6" s="42">
        <f aca="true" t="shared" si="1" ref="BF6:BF35">SUM(BM6:BT6)</f>
        <v>90</v>
      </c>
      <c r="BG6" s="43">
        <f aca="true" t="shared" si="2" ref="BG6:BG35">BL6+BM6+BN6+BO6+BP6+BQ6+BR6+BS6+BT6</f>
        <v>260</v>
      </c>
      <c r="BH6" s="44">
        <f>IF(D6&lt;&gt;"",BV6/$BV$6*$BH$4,"")</f>
        <v>100</v>
      </c>
      <c r="BI6"/>
      <c r="BJ6"/>
      <c r="BK6"/>
      <c r="BL6" s="3">
        <f>N6+T6+Z6+AF6+AL6+AR6+AX6+BD6</f>
        <v>170</v>
      </c>
      <c r="BM6" s="3">
        <f>IF(I6&lt;&gt;"",IF(I6=$I$4,0,30),0)+IF(J6&lt;&gt;"",IF(J6=$J$4,0,30),0)+IF(K6&lt;&gt;"",IF(K6=$K$4,0,30),0)+IF(L6&lt;&gt;"",IF(L6=$L$4,0,30),0)+IF(M6&lt;&gt;"",IF(M6=$M$4,0,30),0)</f>
        <v>30</v>
      </c>
      <c r="BN6" s="3">
        <f>IF(O6&lt;&gt;"",IF(O6=$O$4,0,30),0)+IF(P6&lt;&gt;"",IF(P6=$P$4,0,30),0)+IF(Q6&lt;&gt;"",IF(Q6=$Q$4,0,30),0)+IF(R6&lt;&gt;"",IF(R6=$R$4,0,30),0)+IF(S6&lt;&gt;"",IF(S6=$S$4,0,30),0)</f>
        <v>0</v>
      </c>
      <c r="BO6" s="3">
        <f>IF(U6&lt;&gt;"",IF(U6=$U$4,0,30),0)+IF(V6&lt;&gt;"",IF(V6=$V$4,0,30),0)+IF(W6&lt;&gt;"",IF(W6=$W$4,0,30),0)+IF(X6&lt;&gt;"",IF(X6=$X$4,0,30),0)+IF(Y6&lt;&gt;"",IF(Y6=$Y$4,0,30),0)</f>
        <v>30</v>
      </c>
      <c r="BP6" s="3">
        <f>IF(AA6&lt;&gt;"",IF(AA6=$AA$4,0,30),0)+IF(AB6&lt;&gt;"",IF(AB6=$AB$4,0,30),0)+IF(AC6&lt;&gt;"",IF(AC6=$AC$4,0,30),0)+IF(AD6&lt;&gt;"",IF(AD6=$AD$4,0,30),0)+IF(AE6&lt;&gt;"",IF(AE6=$AE$4,0,30),0)</f>
        <v>0</v>
      </c>
      <c r="BQ6" s="3">
        <f>IF(AG6&lt;&gt;"",IF(AG6=$AG$4,0,30),0)+IF(AH6&lt;&gt;"",IF(AH6=$AH$4,0,30),0)+IF(AI6&lt;&gt;"",IF(AI6=$AI$4,0,30),0)+IF(AJ6&lt;&gt;"",IF(AJ6=$AJ$4,0,30),0)+IF(AK6&lt;&gt;"",IF(AK6=$AK$4,0,30),0)</f>
        <v>0</v>
      </c>
      <c r="BR6" s="3">
        <f>IF(AM6&lt;&gt;"",IF(AM6=$AM$4,0,30),0)+IF(AN6&lt;&gt;"",IF(AN6=$AN$4,0,30),0)+IF(AO6&lt;&gt;"",IF(AO6=$AO$4,0,30),0)+IF(AP6&lt;&gt;"",IF(AP6=$AP$4,0,30),0)+IF(AQ6&lt;&gt;"",IF(AQ6=$AQ$4,0,30),0)</f>
        <v>30</v>
      </c>
      <c r="BS6" s="3">
        <f>IF(AS6&lt;&gt;"",IF(AS6=$AS$4,0,30),0)+IF(AT6&lt;&gt;"",IF(AT6=$AT$4,0,30),0)+IF(AU6&lt;&gt;"",IF(AU6=$AU$4,0,30),0)+IF(AV6&lt;&gt;"",IF(AV6=$AV$4,0,30),0)+IF(AW6&lt;&gt;"",IF(AW6=$AW$4,0,30),0)</f>
        <v>0</v>
      </c>
      <c r="BT6" s="3">
        <f>IF(AY6&lt;&gt;"",IF(AY6=$AY$4,0,30),0)+IF(AZ6&lt;&gt;"",IF(AZ6=$AZ$4,0,30),0)+IF(BA6&lt;&gt;"",IF(BA6=$BA$4,0,30),0)+IF(BB6&lt;&gt;"",IF(BB6=$BB$4,0,30),0)+IF(BC6&lt;&gt;"",IF(BC6=$BC$4,0,30),0)</f>
        <v>0</v>
      </c>
      <c r="BV6" s="5">
        <f>100*(1-BG6/(BG$2*60))</f>
        <v>85.55555555555556</v>
      </c>
    </row>
    <row r="7" spans="1:74" ht="16.5" customHeight="1">
      <c r="A7" s="31">
        <f ca="1">IF(G7="O",COUNTIF(G$6:INDIRECT("F"&amp;ROW()),"O"),"")</f>
        <v>2</v>
      </c>
      <c r="B7" s="33">
        <f ca="1">IF(G7="P",COUNTIF(G$6:INDIRECT("F"&amp;ROW()),"P"),"")</f>
      </c>
      <c r="C7" s="32">
        <f ca="1">IF(G7="J",COUNTIF(G$6:INDIRECT("F"&amp;ROW()),"J"),"")</f>
      </c>
      <c r="D7" s="34" t="s">
        <v>69</v>
      </c>
      <c r="E7" s="48" t="s">
        <v>34</v>
      </c>
      <c r="F7" s="36" t="s">
        <v>45</v>
      </c>
      <c r="G7" s="37" t="s">
        <v>49</v>
      </c>
      <c r="H7" s="37"/>
      <c r="I7" s="38" t="s">
        <v>15</v>
      </c>
      <c r="J7" s="37" t="s">
        <v>15</v>
      </c>
      <c r="K7" s="37" t="s">
        <v>14</v>
      </c>
      <c r="L7" s="37" t="s">
        <v>15</v>
      </c>
      <c r="M7" s="37" t="s">
        <v>35</v>
      </c>
      <c r="N7" s="45">
        <v>37</v>
      </c>
      <c r="O7" s="40"/>
      <c r="P7" s="37"/>
      <c r="Q7" s="37"/>
      <c r="R7" s="37"/>
      <c r="S7" s="37"/>
      <c r="T7" s="45"/>
      <c r="U7" s="40" t="s">
        <v>35</v>
      </c>
      <c r="V7" s="37" t="s">
        <v>15</v>
      </c>
      <c r="W7" s="37" t="s">
        <v>17</v>
      </c>
      <c r="X7" s="37" t="s">
        <v>14</v>
      </c>
      <c r="Y7" s="37" t="s">
        <v>15</v>
      </c>
      <c r="Z7" s="45">
        <v>35</v>
      </c>
      <c r="AA7" s="40" t="s">
        <v>15</v>
      </c>
      <c r="AB7" s="40" t="s">
        <v>15</v>
      </c>
      <c r="AC7" s="40" t="s">
        <v>17</v>
      </c>
      <c r="AD7" s="40" t="s">
        <v>16</v>
      </c>
      <c r="AE7" s="40" t="s">
        <v>14</v>
      </c>
      <c r="AF7" s="45">
        <v>38</v>
      </c>
      <c r="AG7" s="40" t="s">
        <v>15</v>
      </c>
      <c r="AH7" s="40" t="s">
        <v>35</v>
      </c>
      <c r="AI7" s="40" t="s">
        <v>12</v>
      </c>
      <c r="AJ7" s="40" t="s">
        <v>15</v>
      </c>
      <c r="AK7" s="40" t="s">
        <v>16</v>
      </c>
      <c r="AL7" s="45">
        <v>32</v>
      </c>
      <c r="AM7" s="40" t="s">
        <v>14</v>
      </c>
      <c r="AN7" s="40" t="s">
        <v>16</v>
      </c>
      <c r="AO7" s="40" t="s">
        <v>35</v>
      </c>
      <c r="AP7" s="40" t="s">
        <v>15</v>
      </c>
      <c r="AQ7" s="40" t="s">
        <v>12</v>
      </c>
      <c r="AR7" s="45">
        <v>27</v>
      </c>
      <c r="AS7" s="40" t="s">
        <v>15</v>
      </c>
      <c r="AT7" s="40" t="s">
        <v>14</v>
      </c>
      <c r="AU7" s="40" t="s">
        <v>15</v>
      </c>
      <c r="AV7" s="40" t="s">
        <v>17</v>
      </c>
      <c r="AW7" s="40" t="s">
        <v>35</v>
      </c>
      <c r="AX7" s="45">
        <v>41</v>
      </c>
      <c r="AY7" s="40"/>
      <c r="AZ7" s="40"/>
      <c r="BA7" s="40"/>
      <c r="BB7" s="40"/>
      <c r="BC7" s="40"/>
      <c r="BD7" s="45"/>
      <c r="BE7" s="42">
        <f t="shared" si="0"/>
        <v>210</v>
      </c>
      <c r="BF7" s="42">
        <f t="shared" si="1"/>
        <v>60</v>
      </c>
      <c r="BG7" s="43">
        <f t="shared" si="2"/>
        <v>270</v>
      </c>
      <c r="BH7" s="44">
        <f aca="true" t="shared" si="3" ref="BH7:BH35">IF(D7&lt;&gt;"",BV7/$BV$6*$BH$4,"")</f>
        <v>99.35064935064935</v>
      </c>
      <c r="BI7"/>
      <c r="BJ7"/>
      <c r="BK7"/>
      <c r="BL7" s="3">
        <f aca="true" t="shared" si="4" ref="BL7:BL29">N7+T7+Z7+AF7+AL7+AR7+AX7+BD7</f>
        <v>210</v>
      </c>
      <c r="BM7" s="3">
        <f aca="true" t="shared" si="5" ref="BM7:BM29">IF(I7&lt;&gt;"",IF(I7=$I$4,0,30),0)+IF(J7&lt;&gt;"",IF(J7=$J$4,0,30),0)+IF(K7&lt;&gt;"",IF(K7=$K$4,0,30),0)+IF(L7&lt;&gt;"",IF(L7=$L$4,0,30),0)+IF(M7&lt;&gt;"",IF(M7=$M$4,0,30),0)</f>
        <v>0</v>
      </c>
      <c r="BN7" s="3">
        <f aca="true" t="shared" si="6" ref="BN7:BN29">IF(O7&lt;&gt;"",IF(O7=$O$4,0,30),0)+IF(P7&lt;&gt;"",IF(P7=$P$4,0,30),0)+IF(Q7&lt;&gt;"",IF(Q7=$Q$4,0,30),0)+IF(R7&lt;&gt;"",IF(R7=$R$4,0,30),0)+IF(S7&lt;&gt;"",IF(S7=$S$4,0,30),0)</f>
        <v>0</v>
      </c>
      <c r="BO7" s="3">
        <f aca="true" t="shared" si="7" ref="BO7:BO29">IF(U7&lt;&gt;"",IF(U7=$U$4,0,30),0)+IF(V7&lt;&gt;"",IF(V7=$V$4,0,30),0)+IF(W7&lt;&gt;"",IF(W7=$W$4,0,30),0)+IF(X7&lt;&gt;"",IF(X7=$X$4,0,30),0)+IF(Y7&lt;&gt;"",IF(Y7=$Y$4,0,30),0)</f>
        <v>0</v>
      </c>
      <c r="BP7" s="3">
        <f aca="true" t="shared" si="8" ref="BP7:BP29">IF(AA7&lt;&gt;"",IF(AA7=$AA$4,0,30),0)+IF(AB7&lt;&gt;"",IF(AB7=$AB$4,0,30),0)+IF(AC7&lt;&gt;"",IF(AC7=$AC$4,0,30),0)+IF(AD7&lt;&gt;"",IF(AD7=$AD$4,0,30),0)+IF(AE7&lt;&gt;"",IF(AE7=$AE$4,0,30),0)</f>
        <v>0</v>
      </c>
      <c r="BQ7" s="3">
        <f aca="true" t="shared" si="9" ref="BQ7:BQ29">IF(AG7&lt;&gt;"",IF(AG7=$AG$4,0,30),0)+IF(AH7&lt;&gt;"",IF(AH7=$AH$4,0,30),0)+IF(AI7&lt;&gt;"",IF(AI7=$AI$4,0,30),0)+IF(AJ7&lt;&gt;"",IF(AJ7=$AJ$4,0,30),0)+IF(AK7&lt;&gt;"",IF(AK7=$AK$4,0,30),0)</f>
        <v>0</v>
      </c>
      <c r="BR7" s="3">
        <f aca="true" t="shared" si="10" ref="BR7:BR29">IF(AM7&lt;&gt;"",IF(AM7=$AM$4,0,30),0)+IF(AN7&lt;&gt;"",IF(AN7=$AN$4,0,30),0)+IF(AO7&lt;&gt;"",IF(AO7=$AO$4,0,30),0)+IF(AP7&lt;&gt;"",IF(AP7=$AP$4,0,30),0)+IF(AQ7&lt;&gt;"",IF(AQ7=$AQ$4,0,30),0)</f>
        <v>0</v>
      </c>
      <c r="BS7" s="3">
        <f aca="true" t="shared" si="11" ref="BS7:BS29">IF(AS7&lt;&gt;"",IF(AS7=$AS$4,0,30),0)+IF(AT7&lt;&gt;"",IF(AT7=$AT$4,0,30),0)+IF(AU7&lt;&gt;"",IF(AU7=$AU$4,0,30),0)+IF(AV7&lt;&gt;"",IF(AV7=$AV$4,0,30),0)+IF(AW7&lt;&gt;"",IF(AW7=$AW$4,0,30),0)</f>
        <v>60</v>
      </c>
      <c r="BT7" s="3">
        <f aca="true" t="shared" si="12" ref="BT7:BT29">IF(AY7&lt;&gt;"",IF(AY7=$AY$4,0,30),0)+IF(AZ7&lt;&gt;"",IF(AZ7=$AZ$4,0,30),0)+IF(BA7&lt;&gt;"",IF(BA7=$BA$4,0,30),0)+IF(BB7&lt;&gt;"",IF(BB7=$BB$4,0,30),0)+IF(BC7&lt;&gt;"",IF(BC7=$BC$4,0,30),0)</f>
        <v>0</v>
      </c>
      <c r="BV7" s="5">
        <f aca="true" t="shared" si="13" ref="BV7:BV35">100*(1-BG7/(BG$2*60))</f>
        <v>85</v>
      </c>
    </row>
    <row r="8" spans="1:74" ht="16.5" customHeight="1">
      <c r="A8" s="31">
        <f ca="1">IF(G8="O",COUNTIF(G$6:INDIRECT("F"&amp;ROW()),"O"),"")</f>
        <v>3</v>
      </c>
      <c r="B8" s="33">
        <f ca="1">IF(G8="P",COUNTIF(G$6:INDIRECT("F"&amp;ROW()),"P"),"")</f>
      </c>
      <c r="C8" s="32">
        <f ca="1">IF(G8="J",COUNTIF(G$6:INDIRECT("F"&amp;ROW()),"J"),"")</f>
      </c>
      <c r="D8" s="34" t="s">
        <v>44</v>
      </c>
      <c r="E8" s="52" t="s">
        <v>39</v>
      </c>
      <c r="F8" s="36" t="s">
        <v>46</v>
      </c>
      <c r="G8" s="37" t="s">
        <v>49</v>
      </c>
      <c r="H8" s="37"/>
      <c r="I8" s="38" t="s">
        <v>35</v>
      </c>
      <c r="J8" s="37" t="s">
        <v>15</v>
      </c>
      <c r="K8" s="37" t="s">
        <v>14</v>
      </c>
      <c r="L8" s="37" t="s">
        <v>15</v>
      </c>
      <c r="M8" s="37" t="s">
        <v>35</v>
      </c>
      <c r="N8" s="45">
        <v>31</v>
      </c>
      <c r="O8" s="40"/>
      <c r="P8" s="37"/>
      <c r="Q8" s="37"/>
      <c r="R8" s="37"/>
      <c r="S8" s="37"/>
      <c r="T8" s="45"/>
      <c r="U8" s="40" t="s">
        <v>15</v>
      </c>
      <c r="V8" s="37" t="s">
        <v>15</v>
      </c>
      <c r="W8" s="37" t="s">
        <v>17</v>
      </c>
      <c r="X8" s="37" t="s">
        <v>14</v>
      </c>
      <c r="Y8" s="37" t="s">
        <v>13</v>
      </c>
      <c r="Z8" s="45">
        <v>32</v>
      </c>
      <c r="AA8" s="40" t="s">
        <v>15</v>
      </c>
      <c r="AB8" s="40" t="s">
        <v>15</v>
      </c>
      <c r="AC8" s="40" t="s">
        <v>17</v>
      </c>
      <c r="AD8" s="40" t="s">
        <v>16</v>
      </c>
      <c r="AE8" s="40" t="s">
        <v>14</v>
      </c>
      <c r="AF8" s="45">
        <v>22</v>
      </c>
      <c r="AG8" s="40" t="s">
        <v>15</v>
      </c>
      <c r="AH8" s="40" t="s">
        <v>35</v>
      </c>
      <c r="AI8" s="40" t="s">
        <v>12</v>
      </c>
      <c r="AJ8" s="40" t="s">
        <v>15</v>
      </c>
      <c r="AK8" s="40" t="s">
        <v>16</v>
      </c>
      <c r="AL8" s="45">
        <v>29</v>
      </c>
      <c r="AM8" s="40" t="s">
        <v>14</v>
      </c>
      <c r="AN8" s="40" t="s">
        <v>16</v>
      </c>
      <c r="AO8" s="40" t="s">
        <v>35</v>
      </c>
      <c r="AP8" s="40" t="s">
        <v>17</v>
      </c>
      <c r="AQ8" s="40" t="s">
        <v>12</v>
      </c>
      <c r="AR8" s="45">
        <v>25</v>
      </c>
      <c r="AS8" s="40" t="s">
        <v>15</v>
      </c>
      <c r="AT8" s="40" t="s">
        <v>16</v>
      </c>
      <c r="AU8" s="40" t="s">
        <v>12</v>
      </c>
      <c r="AV8" s="40" t="s">
        <v>17</v>
      </c>
      <c r="AW8" s="40" t="s">
        <v>35</v>
      </c>
      <c r="AX8" s="45">
        <v>32</v>
      </c>
      <c r="AY8" s="40"/>
      <c r="AZ8" s="40"/>
      <c r="BA8" s="40"/>
      <c r="BB8" s="40"/>
      <c r="BC8" s="40"/>
      <c r="BD8" s="45"/>
      <c r="BE8" s="42">
        <f t="shared" si="0"/>
        <v>171</v>
      </c>
      <c r="BF8" s="42">
        <f t="shared" si="1"/>
        <v>120</v>
      </c>
      <c r="BG8" s="43">
        <f t="shared" si="2"/>
        <v>291</v>
      </c>
      <c r="BH8" s="44">
        <f t="shared" si="3"/>
        <v>97.987012987013</v>
      </c>
      <c r="BI8"/>
      <c r="BJ8"/>
      <c r="BK8"/>
      <c r="BL8" s="3">
        <f t="shared" si="4"/>
        <v>171</v>
      </c>
      <c r="BM8" s="3">
        <f t="shared" si="5"/>
        <v>30</v>
      </c>
      <c r="BN8" s="3">
        <f t="shared" si="6"/>
        <v>0</v>
      </c>
      <c r="BO8" s="3">
        <f t="shared" si="7"/>
        <v>60</v>
      </c>
      <c r="BP8" s="3">
        <f t="shared" si="8"/>
        <v>0</v>
      </c>
      <c r="BQ8" s="3">
        <f t="shared" si="9"/>
        <v>0</v>
      </c>
      <c r="BR8" s="3">
        <f t="shared" si="10"/>
        <v>30</v>
      </c>
      <c r="BS8" s="3">
        <f t="shared" si="11"/>
        <v>0</v>
      </c>
      <c r="BT8" s="3">
        <f t="shared" si="12"/>
        <v>0</v>
      </c>
      <c r="BV8" s="5">
        <f t="shared" si="13"/>
        <v>83.83333333333334</v>
      </c>
    </row>
    <row r="9" spans="1:74" ht="16.5" customHeight="1">
      <c r="A9" s="31">
        <f ca="1">IF(G9="O",COUNTIF(G$6:INDIRECT("F"&amp;ROW()),"O"),"")</f>
      </c>
      <c r="B9" s="33">
        <f ca="1">IF(G9="P",COUNTIF(G$6:INDIRECT("F"&amp;ROW()),"P"),"")</f>
      </c>
      <c r="C9" s="32">
        <f ca="1">IF(G9="J",COUNTIF(G$6:INDIRECT("F"&amp;ROW()),"J"),"")</f>
        <v>1</v>
      </c>
      <c r="D9" s="34" t="s">
        <v>73</v>
      </c>
      <c r="E9" s="47" t="s">
        <v>77</v>
      </c>
      <c r="F9" s="36" t="s">
        <v>46</v>
      </c>
      <c r="G9" s="37" t="s">
        <v>51</v>
      </c>
      <c r="H9" s="37"/>
      <c r="I9" s="38" t="s">
        <v>15</v>
      </c>
      <c r="J9" s="37" t="s">
        <v>17</v>
      </c>
      <c r="K9" s="37" t="s">
        <v>14</v>
      </c>
      <c r="L9" s="37" t="s">
        <v>13</v>
      </c>
      <c r="M9" s="37" t="s">
        <v>35</v>
      </c>
      <c r="N9" s="45">
        <v>53</v>
      </c>
      <c r="O9" s="40"/>
      <c r="P9" s="37"/>
      <c r="Q9" s="37"/>
      <c r="R9" s="37"/>
      <c r="S9" s="37"/>
      <c r="T9" s="45"/>
      <c r="U9" s="40" t="s">
        <v>15</v>
      </c>
      <c r="V9" s="37" t="s">
        <v>15</v>
      </c>
      <c r="W9" s="37" t="s">
        <v>17</v>
      </c>
      <c r="X9" s="37" t="s">
        <v>14</v>
      </c>
      <c r="Y9" s="37" t="s">
        <v>13</v>
      </c>
      <c r="Z9" s="45">
        <v>41</v>
      </c>
      <c r="AA9" s="40" t="s">
        <v>15</v>
      </c>
      <c r="AB9" s="40" t="s">
        <v>15</v>
      </c>
      <c r="AC9" s="40" t="s">
        <v>17</v>
      </c>
      <c r="AD9" s="40" t="s">
        <v>16</v>
      </c>
      <c r="AE9" s="40" t="s">
        <v>14</v>
      </c>
      <c r="AF9" s="45">
        <v>47</v>
      </c>
      <c r="AG9" s="40" t="s">
        <v>15</v>
      </c>
      <c r="AH9" s="40" t="s">
        <v>35</v>
      </c>
      <c r="AI9" s="40" t="s">
        <v>12</v>
      </c>
      <c r="AJ9" s="40" t="s">
        <v>15</v>
      </c>
      <c r="AK9" s="40" t="s">
        <v>16</v>
      </c>
      <c r="AL9" s="45">
        <v>45</v>
      </c>
      <c r="AM9" s="40" t="s">
        <v>14</v>
      </c>
      <c r="AN9" s="40" t="s">
        <v>16</v>
      </c>
      <c r="AO9" s="40" t="s">
        <v>35</v>
      </c>
      <c r="AP9" s="40" t="s">
        <v>17</v>
      </c>
      <c r="AQ9" s="40" t="s">
        <v>12</v>
      </c>
      <c r="AR9" s="45">
        <v>46</v>
      </c>
      <c r="AS9" s="40" t="s">
        <v>15</v>
      </c>
      <c r="AT9" s="40" t="s">
        <v>16</v>
      </c>
      <c r="AU9" s="40" t="s">
        <v>12</v>
      </c>
      <c r="AV9" s="40" t="s">
        <v>17</v>
      </c>
      <c r="AW9" s="40" t="s">
        <v>35</v>
      </c>
      <c r="AX9" s="45">
        <v>42</v>
      </c>
      <c r="AY9" s="40"/>
      <c r="AZ9" s="40"/>
      <c r="BA9" s="40"/>
      <c r="BB9" s="40"/>
      <c r="BC9" s="40"/>
      <c r="BD9" s="45"/>
      <c r="BE9" s="42">
        <f t="shared" si="0"/>
        <v>274</v>
      </c>
      <c r="BF9" s="42">
        <f t="shared" si="1"/>
        <v>150</v>
      </c>
      <c r="BG9" s="43">
        <f t="shared" si="2"/>
        <v>424</v>
      </c>
      <c r="BH9" s="44">
        <f t="shared" si="3"/>
        <v>89.35064935064935</v>
      </c>
      <c r="BI9"/>
      <c r="BJ9"/>
      <c r="BK9"/>
      <c r="BL9" s="3">
        <f t="shared" si="4"/>
        <v>274</v>
      </c>
      <c r="BM9" s="3">
        <f t="shared" si="5"/>
        <v>60</v>
      </c>
      <c r="BN9" s="3">
        <f t="shared" si="6"/>
        <v>0</v>
      </c>
      <c r="BO9" s="3">
        <f t="shared" si="7"/>
        <v>60</v>
      </c>
      <c r="BP9" s="3">
        <f t="shared" si="8"/>
        <v>0</v>
      </c>
      <c r="BQ9" s="3">
        <f t="shared" si="9"/>
        <v>0</v>
      </c>
      <c r="BR9" s="3">
        <f t="shared" si="10"/>
        <v>30</v>
      </c>
      <c r="BS9" s="3">
        <f t="shared" si="11"/>
        <v>0</v>
      </c>
      <c r="BT9" s="3">
        <f t="shared" si="12"/>
        <v>0</v>
      </c>
      <c r="BV9" s="5">
        <f t="shared" si="13"/>
        <v>76.44444444444444</v>
      </c>
    </row>
    <row r="10" spans="1:74" ht="16.5" customHeight="1">
      <c r="A10" s="31">
        <f ca="1">IF(G10="O",COUNTIF(G$6:INDIRECT("F"&amp;ROW()),"O"),"")</f>
        <v>4</v>
      </c>
      <c r="B10" s="33">
        <f ca="1">IF(G10="P",COUNTIF(G$6:INDIRECT("F"&amp;ROW()),"P"),"")</f>
      </c>
      <c r="C10" s="32">
        <f ca="1">IF(G10="J",COUNTIF(G$6:INDIRECT("F"&amp;ROW()),"J"),"")</f>
      </c>
      <c r="D10" s="34" t="s">
        <v>64</v>
      </c>
      <c r="E10" s="47" t="s">
        <v>75</v>
      </c>
      <c r="F10" s="36" t="s">
        <v>46</v>
      </c>
      <c r="G10" s="37" t="s">
        <v>49</v>
      </c>
      <c r="H10" s="37"/>
      <c r="I10" s="38" t="s">
        <v>15</v>
      </c>
      <c r="J10" s="37" t="s">
        <v>15</v>
      </c>
      <c r="K10" s="37" t="s">
        <v>14</v>
      </c>
      <c r="L10" s="37" t="s">
        <v>15</v>
      </c>
      <c r="M10" s="37" t="s">
        <v>35</v>
      </c>
      <c r="N10" s="45">
        <v>37</v>
      </c>
      <c r="O10" s="40"/>
      <c r="P10" s="37"/>
      <c r="Q10" s="37"/>
      <c r="R10" s="37"/>
      <c r="S10" s="37"/>
      <c r="T10" s="45"/>
      <c r="U10" s="40" t="s">
        <v>15</v>
      </c>
      <c r="V10" s="37" t="s">
        <v>15</v>
      </c>
      <c r="W10" s="37" t="s">
        <v>17</v>
      </c>
      <c r="X10" s="37" t="s">
        <v>14</v>
      </c>
      <c r="Y10" s="37" t="s">
        <v>13</v>
      </c>
      <c r="Z10" s="45">
        <v>47</v>
      </c>
      <c r="AA10" s="40" t="s">
        <v>15</v>
      </c>
      <c r="AB10" s="40" t="s">
        <v>15</v>
      </c>
      <c r="AC10" s="40" t="s">
        <v>17</v>
      </c>
      <c r="AD10" s="40" t="s">
        <v>15</v>
      </c>
      <c r="AE10" s="40" t="s">
        <v>14</v>
      </c>
      <c r="AF10" s="45">
        <v>44</v>
      </c>
      <c r="AG10" s="40" t="s">
        <v>15</v>
      </c>
      <c r="AH10" s="40" t="s">
        <v>35</v>
      </c>
      <c r="AI10" s="40" t="s">
        <v>12</v>
      </c>
      <c r="AJ10" s="40" t="s">
        <v>17</v>
      </c>
      <c r="AK10" s="40" t="s">
        <v>15</v>
      </c>
      <c r="AL10" s="45">
        <v>33</v>
      </c>
      <c r="AM10" s="40" t="s">
        <v>14</v>
      </c>
      <c r="AN10" s="40" t="s">
        <v>16</v>
      </c>
      <c r="AO10" s="40" t="s">
        <v>35</v>
      </c>
      <c r="AP10" s="40" t="s">
        <v>17</v>
      </c>
      <c r="AQ10" s="40" t="s">
        <v>12</v>
      </c>
      <c r="AR10" s="45">
        <v>47</v>
      </c>
      <c r="AS10" s="40" t="s">
        <v>15</v>
      </c>
      <c r="AT10" s="37" t="s">
        <v>16</v>
      </c>
      <c r="AU10" s="37" t="s">
        <v>12</v>
      </c>
      <c r="AV10" s="37" t="s">
        <v>17</v>
      </c>
      <c r="AW10" s="37" t="s">
        <v>35</v>
      </c>
      <c r="AX10" s="45">
        <v>45</v>
      </c>
      <c r="AY10" s="40"/>
      <c r="AZ10" s="40"/>
      <c r="BA10" s="40"/>
      <c r="BB10" s="40"/>
      <c r="BC10" s="40"/>
      <c r="BD10" s="45"/>
      <c r="BE10" s="42">
        <f t="shared" si="0"/>
        <v>253</v>
      </c>
      <c r="BF10" s="42">
        <f t="shared" si="1"/>
        <v>180</v>
      </c>
      <c r="BG10" s="43">
        <f t="shared" si="2"/>
        <v>433</v>
      </c>
      <c r="BH10" s="44">
        <f t="shared" si="3"/>
        <v>88.76623376623375</v>
      </c>
      <c r="BI10"/>
      <c r="BJ10"/>
      <c r="BK10"/>
      <c r="BL10" s="3">
        <f t="shared" si="4"/>
        <v>253</v>
      </c>
      <c r="BM10" s="3">
        <f t="shared" si="5"/>
        <v>0</v>
      </c>
      <c r="BN10" s="3">
        <f t="shared" si="6"/>
        <v>0</v>
      </c>
      <c r="BO10" s="3">
        <f t="shared" si="7"/>
        <v>60</v>
      </c>
      <c r="BP10" s="3">
        <f t="shared" si="8"/>
        <v>30</v>
      </c>
      <c r="BQ10" s="3">
        <f t="shared" si="9"/>
        <v>60</v>
      </c>
      <c r="BR10" s="3">
        <f t="shared" si="10"/>
        <v>30</v>
      </c>
      <c r="BS10" s="3">
        <f t="shared" si="11"/>
        <v>0</v>
      </c>
      <c r="BT10" s="3">
        <f t="shared" si="12"/>
        <v>0</v>
      </c>
      <c r="BV10" s="5">
        <f t="shared" si="13"/>
        <v>75.94444444444444</v>
      </c>
    </row>
    <row r="11" spans="1:74" ht="16.5" customHeight="1">
      <c r="A11" s="31">
        <f ca="1">IF(G11="O",COUNTIF(G$6:INDIRECT("F"&amp;ROW()),"O"),"")</f>
        <v>5</v>
      </c>
      <c r="B11" s="33">
        <f ca="1">IF(G11="P",COUNTIF(G$6:INDIRECT("F"&amp;ROW()),"P"),"")</f>
      </c>
      <c r="C11" s="32">
        <f ca="1">IF(G11="J",COUNTIF(G$6:INDIRECT("F"&amp;ROW()),"J"),"")</f>
      </c>
      <c r="D11" s="34" t="s">
        <v>41</v>
      </c>
      <c r="E11" s="47" t="s">
        <v>39</v>
      </c>
      <c r="F11" s="36" t="s">
        <v>46</v>
      </c>
      <c r="G11" s="37" t="s">
        <v>49</v>
      </c>
      <c r="H11" s="37"/>
      <c r="I11" s="38" t="s">
        <v>35</v>
      </c>
      <c r="J11" s="37" t="s">
        <v>15</v>
      </c>
      <c r="K11" s="37" t="s">
        <v>14</v>
      </c>
      <c r="L11" s="37" t="s">
        <v>15</v>
      </c>
      <c r="M11" s="37" t="s">
        <v>35</v>
      </c>
      <c r="N11" s="45">
        <v>35</v>
      </c>
      <c r="O11" s="40"/>
      <c r="P11" s="37"/>
      <c r="Q11" s="37"/>
      <c r="R11" s="37"/>
      <c r="S11" s="37"/>
      <c r="T11" s="45"/>
      <c r="U11" s="40" t="s">
        <v>15</v>
      </c>
      <c r="V11" s="37" t="s">
        <v>15</v>
      </c>
      <c r="W11" s="37" t="s">
        <v>17</v>
      </c>
      <c r="X11" s="37" t="s">
        <v>14</v>
      </c>
      <c r="Y11" s="37" t="s">
        <v>13</v>
      </c>
      <c r="Z11" s="45">
        <v>58</v>
      </c>
      <c r="AA11" s="40" t="s">
        <v>15</v>
      </c>
      <c r="AB11" s="40" t="s">
        <v>15</v>
      </c>
      <c r="AC11" s="40" t="s">
        <v>17</v>
      </c>
      <c r="AD11" s="40" t="s">
        <v>16</v>
      </c>
      <c r="AE11" s="40" t="s">
        <v>14</v>
      </c>
      <c r="AF11" s="45">
        <v>39</v>
      </c>
      <c r="AG11" s="40" t="s">
        <v>13</v>
      </c>
      <c r="AH11" s="40" t="s">
        <v>35</v>
      </c>
      <c r="AI11" s="40" t="s">
        <v>12</v>
      </c>
      <c r="AJ11" s="40" t="s">
        <v>15</v>
      </c>
      <c r="AK11" s="40" t="s">
        <v>16</v>
      </c>
      <c r="AL11" s="45">
        <v>55</v>
      </c>
      <c r="AM11" s="40" t="s">
        <v>14</v>
      </c>
      <c r="AN11" s="40" t="s">
        <v>16</v>
      </c>
      <c r="AO11" s="40" t="s">
        <v>35</v>
      </c>
      <c r="AP11" s="40" t="s">
        <v>17</v>
      </c>
      <c r="AQ11" s="40" t="s">
        <v>12</v>
      </c>
      <c r="AR11" s="45">
        <v>48</v>
      </c>
      <c r="AS11" s="40" t="s">
        <v>15</v>
      </c>
      <c r="AT11" s="37" t="s">
        <v>16</v>
      </c>
      <c r="AU11" s="37" t="s">
        <v>12</v>
      </c>
      <c r="AV11" s="37" t="s">
        <v>15</v>
      </c>
      <c r="AW11" s="37" t="s">
        <v>35</v>
      </c>
      <c r="AX11" s="45">
        <v>38</v>
      </c>
      <c r="AY11" s="40"/>
      <c r="AZ11" s="40"/>
      <c r="BA11" s="40"/>
      <c r="BB11" s="40"/>
      <c r="BC11" s="40"/>
      <c r="BD11" s="45"/>
      <c r="BE11" s="42">
        <f t="shared" si="0"/>
        <v>273</v>
      </c>
      <c r="BF11" s="42">
        <f t="shared" si="1"/>
        <v>180</v>
      </c>
      <c r="BG11" s="43">
        <f t="shared" si="2"/>
        <v>453</v>
      </c>
      <c r="BH11" s="44">
        <f t="shared" si="3"/>
        <v>87.46753246753246</v>
      </c>
      <c r="BI11"/>
      <c r="BJ11"/>
      <c r="BK11"/>
      <c r="BL11" s="3">
        <f t="shared" si="4"/>
        <v>273</v>
      </c>
      <c r="BM11" s="3">
        <f t="shared" si="5"/>
        <v>30</v>
      </c>
      <c r="BN11" s="3">
        <f t="shared" si="6"/>
        <v>0</v>
      </c>
      <c r="BO11" s="3">
        <f t="shared" si="7"/>
        <v>60</v>
      </c>
      <c r="BP11" s="3">
        <f t="shared" si="8"/>
        <v>0</v>
      </c>
      <c r="BQ11" s="3">
        <f t="shared" si="9"/>
        <v>30</v>
      </c>
      <c r="BR11" s="3">
        <f t="shared" si="10"/>
        <v>30</v>
      </c>
      <c r="BS11" s="3">
        <f t="shared" si="11"/>
        <v>30</v>
      </c>
      <c r="BT11" s="3">
        <f t="shared" si="12"/>
        <v>0</v>
      </c>
      <c r="BV11" s="5">
        <f t="shared" si="13"/>
        <v>74.83333333333333</v>
      </c>
    </row>
    <row r="12" spans="1:74" ht="16.5" customHeight="1">
      <c r="A12" s="31">
        <f ca="1">IF(G12="O",COUNTIF(G$6:INDIRECT("F"&amp;ROW()),"O"),"")</f>
        <v>6</v>
      </c>
      <c r="B12" s="33">
        <f ca="1">IF(G12="P",COUNTIF(G$6:INDIRECT("F"&amp;ROW()),"P"),"")</f>
      </c>
      <c r="C12" s="32">
        <f ca="1">IF(G12="J",COUNTIF(G$6:INDIRECT("F"&amp;ROW()),"J"),"")</f>
      </c>
      <c r="D12" s="34" t="s">
        <v>68</v>
      </c>
      <c r="E12" s="47" t="s">
        <v>76</v>
      </c>
      <c r="F12" s="36" t="s">
        <v>46</v>
      </c>
      <c r="G12" s="37" t="s">
        <v>49</v>
      </c>
      <c r="H12" s="37"/>
      <c r="I12" s="38" t="s">
        <v>15</v>
      </c>
      <c r="J12" s="37" t="s">
        <v>13</v>
      </c>
      <c r="K12" s="37" t="s">
        <v>14</v>
      </c>
      <c r="L12" s="37" t="s">
        <v>15</v>
      </c>
      <c r="M12" s="37" t="s">
        <v>35</v>
      </c>
      <c r="N12" s="45">
        <v>40</v>
      </c>
      <c r="O12" s="40"/>
      <c r="P12" s="37"/>
      <c r="Q12" s="37"/>
      <c r="R12" s="37"/>
      <c r="S12" s="37"/>
      <c r="T12" s="45"/>
      <c r="U12" s="40" t="s">
        <v>35</v>
      </c>
      <c r="V12" s="37" t="s">
        <v>15</v>
      </c>
      <c r="W12" s="37" t="s">
        <v>15</v>
      </c>
      <c r="X12" s="37" t="s">
        <v>14</v>
      </c>
      <c r="Y12" s="37" t="s">
        <v>13</v>
      </c>
      <c r="Z12" s="45">
        <v>64</v>
      </c>
      <c r="AA12" s="40" t="s">
        <v>15</v>
      </c>
      <c r="AB12" s="40" t="s">
        <v>15</v>
      </c>
      <c r="AC12" s="40" t="s">
        <v>17</v>
      </c>
      <c r="AD12" s="40" t="s">
        <v>16</v>
      </c>
      <c r="AE12" s="40" t="s">
        <v>14</v>
      </c>
      <c r="AF12" s="45">
        <v>51</v>
      </c>
      <c r="AG12" s="40" t="s">
        <v>15</v>
      </c>
      <c r="AH12" s="40" t="s">
        <v>35</v>
      </c>
      <c r="AI12" s="40" t="s">
        <v>12</v>
      </c>
      <c r="AJ12" s="40" t="s">
        <v>17</v>
      </c>
      <c r="AK12" s="40" t="s">
        <v>16</v>
      </c>
      <c r="AL12" s="45">
        <v>40</v>
      </c>
      <c r="AM12" s="40" t="s">
        <v>12</v>
      </c>
      <c r="AN12" s="40" t="s">
        <v>16</v>
      </c>
      <c r="AO12" s="40" t="s">
        <v>35</v>
      </c>
      <c r="AP12" s="40" t="s">
        <v>17</v>
      </c>
      <c r="AQ12" s="40" t="s">
        <v>12</v>
      </c>
      <c r="AR12" s="45">
        <v>35</v>
      </c>
      <c r="AS12" s="40" t="s">
        <v>15</v>
      </c>
      <c r="AT12" s="40" t="s">
        <v>16</v>
      </c>
      <c r="AU12" s="40" t="s">
        <v>12</v>
      </c>
      <c r="AV12" s="40" t="s">
        <v>17</v>
      </c>
      <c r="AW12" s="40" t="s">
        <v>35</v>
      </c>
      <c r="AX12" s="45">
        <v>44</v>
      </c>
      <c r="AY12" s="40"/>
      <c r="AZ12" s="40"/>
      <c r="BA12" s="40"/>
      <c r="BB12" s="40"/>
      <c r="BC12" s="40"/>
      <c r="BD12" s="45"/>
      <c r="BE12" s="42">
        <f t="shared" si="0"/>
        <v>274</v>
      </c>
      <c r="BF12" s="42">
        <f t="shared" si="1"/>
        <v>180</v>
      </c>
      <c r="BG12" s="43">
        <f t="shared" si="2"/>
        <v>454</v>
      </c>
      <c r="BH12" s="44">
        <f t="shared" si="3"/>
        <v>87.4025974025974</v>
      </c>
      <c r="BI12"/>
      <c r="BJ12"/>
      <c r="BK12"/>
      <c r="BL12" s="3">
        <f t="shared" si="4"/>
        <v>274</v>
      </c>
      <c r="BM12" s="3">
        <f t="shared" si="5"/>
        <v>30</v>
      </c>
      <c r="BN12" s="3">
        <f t="shared" si="6"/>
        <v>0</v>
      </c>
      <c r="BO12" s="3">
        <f t="shared" si="7"/>
        <v>60</v>
      </c>
      <c r="BP12" s="3">
        <f t="shared" si="8"/>
        <v>0</v>
      </c>
      <c r="BQ12" s="3">
        <f t="shared" si="9"/>
        <v>30</v>
      </c>
      <c r="BR12" s="3">
        <f t="shared" si="10"/>
        <v>60</v>
      </c>
      <c r="BS12" s="3">
        <f t="shared" si="11"/>
        <v>0</v>
      </c>
      <c r="BT12" s="3">
        <f t="shared" si="12"/>
        <v>0</v>
      </c>
      <c r="BV12" s="5">
        <f t="shared" si="13"/>
        <v>74.77777777777777</v>
      </c>
    </row>
    <row r="13" spans="1:74" ht="16.5" customHeight="1">
      <c r="A13" s="31">
        <f ca="1">IF(G13="O",COUNTIF(G$6:INDIRECT("F"&amp;ROW()),"O"),"")</f>
        <v>7</v>
      </c>
      <c r="B13" s="33">
        <f ca="1">IF(G13="P",COUNTIF(G$6:INDIRECT("F"&amp;ROW()),"P"),"")</f>
      </c>
      <c r="C13" s="32">
        <f ca="1">IF(G13="J",COUNTIF(G$6:INDIRECT("F"&amp;ROW()),"J"),"")</f>
      </c>
      <c r="D13" s="34" t="s">
        <v>67</v>
      </c>
      <c r="E13" s="47" t="s">
        <v>76</v>
      </c>
      <c r="F13" s="36" t="s">
        <v>46</v>
      </c>
      <c r="G13" s="37" t="s">
        <v>49</v>
      </c>
      <c r="H13" s="37"/>
      <c r="I13" s="38" t="s">
        <v>35</v>
      </c>
      <c r="J13" s="37" t="s">
        <v>17</v>
      </c>
      <c r="K13" s="37" t="s">
        <v>14</v>
      </c>
      <c r="L13" s="37" t="s">
        <v>15</v>
      </c>
      <c r="M13" s="37" t="s">
        <v>35</v>
      </c>
      <c r="N13" s="45">
        <v>35</v>
      </c>
      <c r="O13" s="40"/>
      <c r="P13" s="37"/>
      <c r="Q13" s="37"/>
      <c r="R13" s="37"/>
      <c r="S13" s="37"/>
      <c r="T13" s="45"/>
      <c r="U13" s="40" t="s">
        <v>15</v>
      </c>
      <c r="V13" s="37" t="s">
        <v>15</v>
      </c>
      <c r="W13" s="37" t="s">
        <v>17</v>
      </c>
      <c r="X13" s="37" t="s">
        <v>14</v>
      </c>
      <c r="Y13" s="37" t="s">
        <v>13</v>
      </c>
      <c r="Z13" s="45">
        <v>51</v>
      </c>
      <c r="AA13" s="40" t="s">
        <v>15</v>
      </c>
      <c r="AB13" s="40" t="s">
        <v>15</v>
      </c>
      <c r="AC13" s="40" t="s">
        <v>17</v>
      </c>
      <c r="AD13" s="40" t="s">
        <v>16</v>
      </c>
      <c r="AE13" s="40" t="s">
        <v>14</v>
      </c>
      <c r="AF13" s="45">
        <v>40</v>
      </c>
      <c r="AG13" s="40" t="s">
        <v>15</v>
      </c>
      <c r="AH13" s="40" t="s">
        <v>35</v>
      </c>
      <c r="AI13" s="40" t="s">
        <v>12</v>
      </c>
      <c r="AJ13" s="40" t="s">
        <v>17</v>
      </c>
      <c r="AK13" s="40" t="s">
        <v>16</v>
      </c>
      <c r="AL13" s="45">
        <v>49</v>
      </c>
      <c r="AM13" s="40" t="s">
        <v>14</v>
      </c>
      <c r="AN13" s="40" t="s">
        <v>16</v>
      </c>
      <c r="AO13" s="40" t="s">
        <v>35</v>
      </c>
      <c r="AP13" s="40" t="s">
        <v>17</v>
      </c>
      <c r="AQ13" s="40" t="s">
        <v>12</v>
      </c>
      <c r="AR13" s="45">
        <v>55</v>
      </c>
      <c r="AS13" s="40" t="s">
        <v>15</v>
      </c>
      <c r="AT13" s="40" t="s">
        <v>16</v>
      </c>
      <c r="AU13" s="40" t="s">
        <v>12</v>
      </c>
      <c r="AV13" s="40" t="s">
        <v>17</v>
      </c>
      <c r="AW13" s="40" t="s">
        <v>35</v>
      </c>
      <c r="AX13" s="45">
        <v>48</v>
      </c>
      <c r="AY13" s="40"/>
      <c r="AZ13" s="40"/>
      <c r="BA13" s="40"/>
      <c r="BB13" s="40"/>
      <c r="BC13" s="40"/>
      <c r="BD13" s="45"/>
      <c r="BE13" s="42">
        <f t="shared" si="0"/>
        <v>278</v>
      </c>
      <c r="BF13" s="42">
        <f t="shared" si="1"/>
        <v>180</v>
      </c>
      <c r="BG13" s="43">
        <f t="shared" si="2"/>
        <v>458</v>
      </c>
      <c r="BH13" s="44">
        <f t="shared" si="3"/>
        <v>87.14285714285714</v>
      </c>
      <c r="BI13"/>
      <c r="BJ13"/>
      <c r="BK13"/>
      <c r="BL13" s="3">
        <f t="shared" si="4"/>
        <v>278</v>
      </c>
      <c r="BM13" s="3">
        <f t="shared" si="5"/>
        <v>60</v>
      </c>
      <c r="BN13" s="3">
        <f t="shared" si="6"/>
        <v>0</v>
      </c>
      <c r="BO13" s="3">
        <f t="shared" si="7"/>
        <v>60</v>
      </c>
      <c r="BP13" s="3">
        <f t="shared" si="8"/>
        <v>0</v>
      </c>
      <c r="BQ13" s="3">
        <f t="shared" si="9"/>
        <v>30</v>
      </c>
      <c r="BR13" s="3">
        <f t="shared" si="10"/>
        <v>30</v>
      </c>
      <c r="BS13" s="3">
        <f t="shared" si="11"/>
        <v>0</v>
      </c>
      <c r="BT13" s="3">
        <f t="shared" si="12"/>
        <v>0</v>
      </c>
      <c r="BV13" s="5">
        <f t="shared" si="13"/>
        <v>74.55555555555556</v>
      </c>
    </row>
    <row r="14" spans="1:74" ht="16.5" customHeight="1">
      <c r="A14" s="31">
        <f ca="1">IF(G14="O",COUNTIF(G$6:INDIRECT("F"&amp;ROW()),"O"),"")</f>
        <v>8</v>
      </c>
      <c r="B14" s="33">
        <f ca="1">IF(G14="P",COUNTIF(G$6:INDIRECT("F"&amp;ROW()),"P"),"")</f>
      </c>
      <c r="C14" s="32">
        <f ca="1">IF(G14="J",COUNTIF(G$6:INDIRECT("F"&amp;ROW()),"J"),"")</f>
      </c>
      <c r="D14" s="34" t="s">
        <v>56</v>
      </c>
      <c r="E14" s="35" t="s">
        <v>43</v>
      </c>
      <c r="F14" s="36" t="s">
        <v>46</v>
      </c>
      <c r="G14" s="37" t="s">
        <v>49</v>
      </c>
      <c r="H14" s="37"/>
      <c r="I14" s="38" t="s">
        <v>16</v>
      </c>
      <c r="J14" s="37" t="s">
        <v>17</v>
      </c>
      <c r="K14" s="37" t="s">
        <v>14</v>
      </c>
      <c r="L14" s="37" t="s">
        <v>15</v>
      </c>
      <c r="M14" s="37" t="s">
        <v>35</v>
      </c>
      <c r="N14" s="45">
        <v>41</v>
      </c>
      <c r="O14" s="40"/>
      <c r="P14" s="37"/>
      <c r="Q14" s="37"/>
      <c r="R14" s="37"/>
      <c r="S14" s="37"/>
      <c r="T14" s="45"/>
      <c r="U14" s="40" t="s">
        <v>35</v>
      </c>
      <c r="V14" s="37" t="s">
        <v>15</v>
      </c>
      <c r="W14" s="37" t="s">
        <v>17</v>
      </c>
      <c r="X14" s="37" t="s">
        <v>14</v>
      </c>
      <c r="Y14" s="37" t="s">
        <v>13</v>
      </c>
      <c r="Z14" s="45">
        <v>55</v>
      </c>
      <c r="AA14" s="40" t="s">
        <v>15</v>
      </c>
      <c r="AB14" s="40" t="s">
        <v>15</v>
      </c>
      <c r="AC14" s="40" t="s">
        <v>17</v>
      </c>
      <c r="AD14" s="40" t="s">
        <v>16</v>
      </c>
      <c r="AE14" s="40" t="s">
        <v>14</v>
      </c>
      <c r="AF14" s="45">
        <v>51</v>
      </c>
      <c r="AG14" s="40" t="s">
        <v>15</v>
      </c>
      <c r="AH14" s="40" t="s">
        <v>35</v>
      </c>
      <c r="AI14" s="40" t="s">
        <v>12</v>
      </c>
      <c r="AJ14" s="40" t="s">
        <v>17</v>
      </c>
      <c r="AK14" s="40" t="s">
        <v>15</v>
      </c>
      <c r="AL14" s="45">
        <v>60</v>
      </c>
      <c r="AM14" s="40" t="s">
        <v>14</v>
      </c>
      <c r="AN14" s="40" t="s">
        <v>16</v>
      </c>
      <c r="AO14" s="40" t="s">
        <v>35</v>
      </c>
      <c r="AP14" s="40" t="s">
        <v>17</v>
      </c>
      <c r="AQ14" s="40" t="s">
        <v>12</v>
      </c>
      <c r="AR14" s="45">
        <v>38</v>
      </c>
      <c r="AS14" s="40" t="s">
        <v>14</v>
      </c>
      <c r="AT14" s="40" t="s">
        <v>16</v>
      </c>
      <c r="AU14" s="40" t="s">
        <v>12</v>
      </c>
      <c r="AV14" s="40" t="s">
        <v>17</v>
      </c>
      <c r="AW14" s="40" t="s">
        <v>35</v>
      </c>
      <c r="AX14" s="45">
        <v>40</v>
      </c>
      <c r="AY14" s="40"/>
      <c r="AZ14" s="40"/>
      <c r="BA14" s="40"/>
      <c r="BB14" s="40"/>
      <c r="BC14" s="40"/>
      <c r="BD14" s="45"/>
      <c r="BE14" s="42">
        <f t="shared" si="0"/>
        <v>285</v>
      </c>
      <c r="BF14" s="42">
        <f t="shared" si="1"/>
        <v>210</v>
      </c>
      <c r="BG14" s="43">
        <f t="shared" si="2"/>
        <v>495</v>
      </c>
      <c r="BH14" s="44">
        <f t="shared" si="3"/>
        <v>84.74025974025975</v>
      </c>
      <c r="BI14"/>
      <c r="BJ14"/>
      <c r="BK14"/>
      <c r="BL14" s="3">
        <f t="shared" si="4"/>
        <v>285</v>
      </c>
      <c r="BM14" s="3">
        <f t="shared" si="5"/>
        <v>60</v>
      </c>
      <c r="BN14" s="3">
        <f t="shared" si="6"/>
        <v>0</v>
      </c>
      <c r="BO14" s="3">
        <f t="shared" si="7"/>
        <v>30</v>
      </c>
      <c r="BP14" s="3">
        <f t="shared" si="8"/>
        <v>0</v>
      </c>
      <c r="BQ14" s="3">
        <f t="shared" si="9"/>
        <v>60</v>
      </c>
      <c r="BR14" s="3">
        <f t="shared" si="10"/>
        <v>30</v>
      </c>
      <c r="BS14" s="3">
        <f t="shared" si="11"/>
        <v>30</v>
      </c>
      <c r="BT14" s="3">
        <f t="shared" si="12"/>
        <v>0</v>
      </c>
      <c r="BV14" s="5">
        <f t="shared" si="13"/>
        <v>72.5</v>
      </c>
    </row>
    <row r="15" spans="1:74" ht="16.5" customHeight="1">
      <c r="A15" s="31">
        <f ca="1">IF(G15="O",COUNTIF(G$6:INDIRECT("F"&amp;ROW()),"O"),"")</f>
        <v>9</v>
      </c>
      <c r="B15" s="33">
        <f ca="1">IF(G15="P",COUNTIF(G$6:INDIRECT("F"&amp;ROW()),"P"),"")</f>
      </c>
      <c r="C15" s="32">
        <f ca="1">IF(G15="J",COUNTIF(G$6:INDIRECT("F"&amp;ROW()),"J"),"")</f>
      </c>
      <c r="D15" s="34" t="s">
        <v>59</v>
      </c>
      <c r="E15" s="35" t="s">
        <v>43</v>
      </c>
      <c r="F15" s="36" t="s">
        <v>46</v>
      </c>
      <c r="G15" s="37" t="s">
        <v>49</v>
      </c>
      <c r="H15" s="49"/>
      <c r="I15" s="50" t="s">
        <v>16</v>
      </c>
      <c r="J15" s="49" t="s">
        <v>17</v>
      </c>
      <c r="K15" s="49" t="s">
        <v>14</v>
      </c>
      <c r="L15" s="49" t="s">
        <v>15</v>
      </c>
      <c r="M15" s="49" t="s">
        <v>15</v>
      </c>
      <c r="N15" s="41">
        <v>42</v>
      </c>
      <c r="O15" s="51"/>
      <c r="P15" s="49"/>
      <c r="Q15" s="49"/>
      <c r="R15" s="49"/>
      <c r="S15" s="49"/>
      <c r="T15" s="41"/>
      <c r="U15" s="51" t="s">
        <v>15</v>
      </c>
      <c r="V15" s="49" t="s">
        <v>15</v>
      </c>
      <c r="W15" s="49" t="s">
        <v>17</v>
      </c>
      <c r="X15" s="49" t="s">
        <v>14</v>
      </c>
      <c r="Y15" s="49" t="s">
        <v>15</v>
      </c>
      <c r="Z15" s="41">
        <v>51</v>
      </c>
      <c r="AA15" s="51" t="s">
        <v>15</v>
      </c>
      <c r="AB15" s="51" t="s">
        <v>15</v>
      </c>
      <c r="AC15" s="51" t="s">
        <v>17</v>
      </c>
      <c r="AD15" s="51" t="s">
        <v>16</v>
      </c>
      <c r="AE15" s="51" t="s">
        <v>14</v>
      </c>
      <c r="AF15" s="41">
        <v>74</v>
      </c>
      <c r="AG15" s="51" t="s">
        <v>15</v>
      </c>
      <c r="AH15" s="51" t="s">
        <v>35</v>
      </c>
      <c r="AI15" s="51" t="s">
        <v>12</v>
      </c>
      <c r="AJ15" s="51" t="s">
        <v>15</v>
      </c>
      <c r="AK15" s="51" t="s">
        <v>16</v>
      </c>
      <c r="AL15" s="41">
        <v>55</v>
      </c>
      <c r="AM15" s="51" t="s">
        <v>14</v>
      </c>
      <c r="AN15" s="51" t="s">
        <v>16</v>
      </c>
      <c r="AO15" s="51" t="s">
        <v>35</v>
      </c>
      <c r="AP15" s="51" t="s">
        <v>17</v>
      </c>
      <c r="AQ15" s="51" t="s">
        <v>12</v>
      </c>
      <c r="AR15" s="41">
        <v>56</v>
      </c>
      <c r="AS15" s="51" t="s">
        <v>15</v>
      </c>
      <c r="AT15" s="51" t="s">
        <v>16</v>
      </c>
      <c r="AU15" s="51" t="s">
        <v>15</v>
      </c>
      <c r="AV15" s="51" t="s">
        <v>17</v>
      </c>
      <c r="AW15" s="51" t="s">
        <v>35</v>
      </c>
      <c r="AX15" s="41">
        <v>83</v>
      </c>
      <c r="AY15" s="51"/>
      <c r="AZ15" s="51"/>
      <c r="BA15" s="51"/>
      <c r="BB15" s="51"/>
      <c r="BC15" s="51"/>
      <c r="BD15" s="41"/>
      <c r="BE15" s="42">
        <f t="shared" si="0"/>
        <v>361</v>
      </c>
      <c r="BF15" s="42">
        <f t="shared" si="1"/>
        <v>180</v>
      </c>
      <c r="BG15" s="43">
        <f t="shared" si="2"/>
        <v>541</v>
      </c>
      <c r="BH15" s="44">
        <f t="shared" si="3"/>
        <v>81.75324675324674</v>
      </c>
      <c r="BI15"/>
      <c r="BJ15"/>
      <c r="BK15"/>
      <c r="BL15" s="3">
        <f t="shared" si="4"/>
        <v>361</v>
      </c>
      <c r="BM15" s="3">
        <f t="shared" si="5"/>
        <v>90</v>
      </c>
      <c r="BN15" s="3">
        <f t="shared" si="6"/>
        <v>0</v>
      </c>
      <c r="BO15" s="3">
        <f t="shared" si="7"/>
        <v>30</v>
      </c>
      <c r="BP15" s="3">
        <f t="shared" si="8"/>
        <v>0</v>
      </c>
      <c r="BQ15" s="3">
        <f t="shared" si="9"/>
        <v>0</v>
      </c>
      <c r="BR15" s="3">
        <f t="shared" si="10"/>
        <v>30</v>
      </c>
      <c r="BS15" s="3">
        <f t="shared" si="11"/>
        <v>30</v>
      </c>
      <c r="BT15" s="3">
        <f t="shared" si="12"/>
        <v>0</v>
      </c>
      <c r="BV15" s="5">
        <f t="shared" si="13"/>
        <v>69.94444444444444</v>
      </c>
    </row>
    <row r="16" spans="1:74" ht="16.5" customHeight="1">
      <c r="A16" s="31">
        <f ca="1">IF(G16="O",COUNTIF(G$6:INDIRECT("F"&amp;ROW()),"O"),"")</f>
      </c>
      <c r="B16" s="33">
        <f ca="1">IF(G16="P",COUNTIF(G$6:INDIRECT("F"&amp;ROW()),"P"),"")</f>
      </c>
      <c r="C16" s="32">
        <f ca="1">IF(G16="J",COUNTIF(G$6:INDIRECT("F"&amp;ROW()),"J"),"")</f>
        <v>2</v>
      </c>
      <c r="D16" s="34" t="s">
        <v>72</v>
      </c>
      <c r="E16" s="85" t="s">
        <v>74</v>
      </c>
      <c r="F16" s="36" t="s">
        <v>46</v>
      </c>
      <c r="G16" s="37" t="s">
        <v>51</v>
      </c>
      <c r="H16" s="37"/>
      <c r="I16" s="38" t="s">
        <v>16</v>
      </c>
      <c r="J16" s="37" t="s">
        <v>17</v>
      </c>
      <c r="K16" s="37" t="s">
        <v>14</v>
      </c>
      <c r="L16" s="37" t="s">
        <v>13</v>
      </c>
      <c r="M16" s="37" t="s">
        <v>16</v>
      </c>
      <c r="N16" s="45">
        <v>73</v>
      </c>
      <c r="O16" s="40"/>
      <c r="P16" s="37"/>
      <c r="Q16" s="37"/>
      <c r="R16" s="37"/>
      <c r="S16" s="37"/>
      <c r="T16" s="45"/>
      <c r="U16" s="40" t="s">
        <v>12</v>
      </c>
      <c r="V16" s="37" t="s">
        <v>15</v>
      </c>
      <c r="W16" s="37" t="s">
        <v>17</v>
      </c>
      <c r="X16" s="37" t="s">
        <v>14</v>
      </c>
      <c r="Y16" s="37" t="s">
        <v>13</v>
      </c>
      <c r="Z16" s="45">
        <v>49</v>
      </c>
      <c r="AA16" s="40" t="s">
        <v>15</v>
      </c>
      <c r="AB16" s="40" t="s">
        <v>15</v>
      </c>
      <c r="AC16" s="40" t="s">
        <v>15</v>
      </c>
      <c r="AD16" s="40" t="s">
        <v>16</v>
      </c>
      <c r="AE16" s="40" t="s">
        <v>14</v>
      </c>
      <c r="AF16" s="45">
        <v>59</v>
      </c>
      <c r="AG16" s="40" t="s">
        <v>17</v>
      </c>
      <c r="AH16" s="40" t="s">
        <v>35</v>
      </c>
      <c r="AI16" s="40" t="s">
        <v>12</v>
      </c>
      <c r="AJ16" s="40" t="s">
        <v>15</v>
      </c>
      <c r="AK16" s="40" t="s">
        <v>16</v>
      </c>
      <c r="AL16" s="45">
        <v>61</v>
      </c>
      <c r="AM16" s="40" t="s">
        <v>16</v>
      </c>
      <c r="AN16" s="40" t="s">
        <v>15</v>
      </c>
      <c r="AO16" s="40" t="s">
        <v>35</v>
      </c>
      <c r="AP16" s="40" t="s">
        <v>17</v>
      </c>
      <c r="AQ16" s="40" t="s">
        <v>12</v>
      </c>
      <c r="AR16" s="45">
        <v>53</v>
      </c>
      <c r="AS16" s="40" t="s">
        <v>14</v>
      </c>
      <c r="AT16" s="40" t="s">
        <v>16</v>
      </c>
      <c r="AU16" s="40" t="s">
        <v>12</v>
      </c>
      <c r="AV16" s="40" t="s">
        <v>17</v>
      </c>
      <c r="AW16" s="40" t="s">
        <v>35</v>
      </c>
      <c r="AX16" s="45">
        <v>44</v>
      </c>
      <c r="AY16" s="40"/>
      <c r="AZ16" s="40"/>
      <c r="BA16" s="40"/>
      <c r="BB16" s="40"/>
      <c r="BC16" s="40"/>
      <c r="BD16" s="45"/>
      <c r="BE16" s="42">
        <f t="shared" si="0"/>
        <v>339</v>
      </c>
      <c r="BF16" s="42">
        <f t="shared" si="1"/>
        <v>360</v>
      </c>
      <c r="BG16" s="43">
        <f t="shared" si="2"/>
        <v>699</v>
      </c>
      <c r="BH16" s="44">
        <f t="shared" si="3"/>
        <v>71.4935064935065</v>
      </c>
      <c r="BI16"/>
      <c r="BJ16"/>
      <c r="BK16"/>
      <c r="BL16" s="3">
        <f t="shared" si="4"/>
        <v>339</v>
      </c>
      <c r="BM16" s="3">
        <f t="shared" si="5"/>
        <v>120</v>
      </c>
      <c r="BN16" s="3">
        <f t="shared" si="6"/>
        <v>0</v>
      </c>
      <c r="BO16" s="3">
        <f t="shared" si="7"/>
        <v>60</v>
      </c>
      <c r="BP16" s="3">
        <f t="shared" si="8"/>
        <v>30</v>
      </c>
      <c r="BQ16" s="3">
        <f t="shared" si="9"/>
        <v>30</v>
      </c>
      <c r="BR16" s="3">
        <f t="shared" si="10"/>
        <v>90</v>
      </c>
      <c r="BS16" s="3">
        <f t="shared" si="11"/>
        <v>30</v>
      </c>
      <c r="BT16" s="3">
        <f t="shared" si="12"/>
        <v>0</v>
      </c>
      <c r="BV16" s="5">
        <f t="shared" si="13"/>
        <v>61.16666666666667</v>
      </c>
    </row>
    <row r="17" spans="1:74" ht="16.5" customHeight="1">
      <c r="A17" s="31">
        <f ca="1">IF(G17="O",COUNTIF(G$6:INDIRECT("F"&amp;ROW()),"O"),"")</f>
        <v>10</v>
      </c>
      <c r="B17" s="33">
        <f ca="1">IF(G17="P",COUNTIF(G$6:INDIRECT("F"&amp;ROW()),"P"),"")</f>
      </c>
      <c r="C17" s="32">
        <f ca="1">IF(G17="J",COUNTIF(G$6:INDIRECT("F"&amp;ROW()),"J"),"")</f>
      </c>
      <c r="D17" s="34" t="s">
        <v>58</v>
      </c>
      <c r="E17" s="85" t="s">
        <v>43</v>
      </c>
      <c r="F17" s="36" t="s">
        <v>46</v>
      </c>
      <c r="G17" s="37" t="s">
        <v>49</v>
      </c>
      <c r="H17" s="37"/>
      <c r="I17" s="38" t="s">
        <v>16</v>
      </c>
      <c r="J17" s="37" t="s">
        <v>15</v>
      </c>
      <c r="K17" s="37" t="s">
        <v>14</v>
      </c>
      <c r="L17" s="37" t="s">
        <v>13</v>
      </c>
      <c r="M17" s="37" t="s">
        <v>15</v>
      </c>
      <c r="N17" s="45">
        <v>41</v>
      </c>
      <c r="O17" s="40"/>
      <c r="P17" s="37"/>
      <c r="Q17" s="37"/>
      <c r="R17" s="37"/>
      <c r="S17" s="37"/>
      <c r="T17" s="45"/>
      <c r="U17" s="40" t="s">
        <v>35</v>
      </c>
      <c r="V17" s="37" t="s">
        <v>16</v>
      </c>
      <c r="W17" s="37" t="s">
        <v>15</v>
      </c>
      <c r="X17" s="37" t="s">
        <v>14</v>
      </c>
      <c r="Y17" s="37" t="s">
        <v>13</v>
      </c>
      <c r="Z17" s="45">
        <v>43</v>
      </c>
      <c r="AA17" s="40" t="s">
        <v>35</v>
      </c>
      <c r="AB17" s="40" t="s">
        <v>15</v>
      </c>
      <c r="AC17" s="40" t="s">
        <v>17</v>
      </c>
      <c r="AD17" s="40" t="s">
        <v>16</v>
      </c>
      <c r="AE17" s="40" t="s">
        <v>14</v>
      </c>
      <c r="AF17" s="45">
        <v>50</v>
      </c>
      <c r="AG17" s="40" t="s">
        <v>16</v>
      </c>
      <c r="AH17" s="40" t="s">
        <v>35</v>
      </c>
      <c r="AI17" s="40" t="s">
        <v>12</v>
      </c>
      <c r="AJ17" s="40" t="s">
        <v>13</v>
      </c>
      <c r="AK17" s="40" t="s">
        <v>14</v>
      </c>
      <c r="AL17" s="45">
        <v>59</v>
      </c>
      <c r="AM17" s="40" t="s">
        <v>12</v>
      </c>
      <c r="AN17" s="40" t="s">
        <v>14</v>
      </c>
      <c r="AO17" s="40" t="s">
        <v>35</v>
      </c>
      <c r="AP17" s="40" t="s">
        <v>15</v>
      </c>
      <c r="AQ17" s="40" t="s">
        <v>15</v>
      </c>
      <c r="AR17" s="45">
        <v>30</v>
      </c>
      <c r="AS17" s="40" t="s">
        <v>12</v>
      </c>
      <c r="AT17" s="40" t="s">
        <v>14</v>
      </c>
      <c r="AU17" s="40" t="s">
        <v>12</v>
      </c>
      <c r="AV17" s="40" t="s">
        <v>17</v>
      </c>
      <c r="AW17" s="40" t="s">
        <v>35</v>
      </c>
      <c r="AX17" s="45">
        <v>49</v>
      </c>
      <c r="AY17" s="40"/>
      <c r="AZ17" s="40"/>
      <c r="BA17" s="40"/>
      <c r="BB17" s="40"/>
      <c r="BC17" s="40"/>
      <c r="BD17" s="45"/>
      <c r="BE17" s="42">
        <f t="shared" si="0"/>
        <v>272</v>
      </c>
      <c r="BF17" s="42">
        <f t="shared" si="1"/>
        <v>450</v>
      </c>
      <c r="BG17" s="43">
        <f t="shared" si="2"/>
        <v>722</v>
      </c>
      <c r="BH17" s="44">
        <f t="shared" si="3"/>
        <v>70</v>
      </c>
      <c r="BI17"/>
      <c r="BJ17"/>
      <c r="BK17"/>
      <c r="BL17" s="3">
        <f t="shared" si="4"/>
        <v>272</v>
      </c>
      <c r="BM17" s="3">
        <f t="shared" si="5"/>
        <v>90</v>
      </c>
      <c r="BN17" s="3">
        <f t="shared" si="6"/>
        <v>0</v>
      </c>
      <c r="BO17" s="3">
        <f t="shared" si="7"/>
        <v>90</v>
      </c>
      <c r="BP17" s="3">
        <f t="shared" si="8"/>
        <v>30</v>
      </c>
      <c r="BQ17" s="3">
        <f t="shared" si="9"/>
        <v>90</v>
      </c>
      <c r="BR17" s="3">
        <f t="shared" si="10"/>
        <v>90</v>
      </c>
      <c r="BS17" s="3">
        <f t="shared" si="11"/>
        <v>60</v>
      </c>
      <c r="BT17" s="3">
        <f t="shared" si="12"/>
        <v>0</v>
      </c>
      <c r="BV17" s="5">
        <f t="shared" si="13"/>
        <v>59.88888888888889</v>
      </c>
    </row>
    <row r="18" spans="1:74" ht="16.5" customHeight="1">
      <c r="A18" s="31">
        <f ca="1">IF(G18="O",COUNTIF(G$6:INDIRECT("F"&amp;ROW()),"O"),"")</f>
      </c>
      <c r="B18" s="33">
        <f ca="1">IF(G18="P",COUNTIF(G$6:INDIRECT("F"&amp;ROW()),"P"),"")</f>
      </c>
      <c r="C18" s="32">
        <f ca="1">IF(G18="J",COUNTIF(G$6:INDIRECT("F"&amp;ROW()),"J"),"")</f>
        <v>3</v>
      </c>
      <c r="D18" s="34" t="s">
        <v>42</v>
      </c>
      <c r="E18" s="52" t="s">
        <v>43</v>
      </c>
      <c r="F18" s="36" t="s">
        <v>46</v>
      </c>
      <c r="G18" s="37" t="s">
        <v>51</v>
      </c>
      <c r="H18" s="37"/>
      <c r="I18" s="38" t="s">
        <v>16</v>
      </c>
      <c r="J18" s="37" t="s">
        <v>17</v>
      </c>
      <c r="K18" s="37" t="s">
        <v>15</v>
      </c>
      <c r="L18" s="37" t="s">
        <v>13</v>
      </c>
      <c r="M18" s="37" t="s">
        <v>35</v>
      </c>
      <c r="N18" s="45">
        <v>55</v>
      </c>
      <c r="O18" s="40"/>
      <c r="P18" s="37"/>
      <c r="Q18" s="37"/>
      <c r="R18" s="37"/>
      <c r="S18" s="37"/>
      <c r="T18" s="45"/>
      <c r="U18" s="40" t="s">
        <v>35</v>
      </c>
      <c r="V18" s="37" t="s">
        <v>16</v>
      </c>
      <c r="W18" s="37" t="s">
        <v>17</v>
      </c>
      <c r="X18" s="37" t="s">
        <v>14</v>
      </c>
      <c r="Y18" s="37" t="s">
        <v>13</v>
      </c>
      <c r="Z18" s="45">
        <v>57</v>
      </c>
      <c r="AA18" s="40" t="s">
        <v>35</v>
      </c>
      <c r="AB18" s="40" t="s">
        <v>17</v>
      </c>
      <c r="AC18" s="40" t="s">
        <v>17</v>
      </c>
      <c r="AD18" s="40" t="s">
        <v>16</v>
      </c>
      <c r="AE18" s="40" t="s">
        <v>14</v>
      </c>
      <c r="AF18" s="45">
        <v>65</v>
      </c>
      <c r="AG18" s="40" t="s">
        <v>13</v>
      </c>
      <c r="AH18" s="40" t="s">
        <v>35</v>
      </c>
      <c r="AI18" s="40" t="s">
        <v>12</v>
      </c>
      <c r="AJ18" s="40" t="s">
        <v>17</v>
      </c>
      <c r="AK18" s="40" t="s">
        <v>14</v>
      </c>
      <c r="AL18" s="45">
        <v>44</v>
      </c>
      <c r="AM18" s="40" t="s">
        <v>14</v>
      </c>
      <c r="AN18" s="40" t="s">
        <v>16</v>
      </c>
      <c r="AO18" s="40" t="s">
        <v>35</v>
      </c>
      <c r="AP18" s="40" t="s">
        <v>17</v>
      </c>
      <c r="AQ18" s="40" t="s">
        <v>12</v>
      </c>
      <c r="AR18" s="45">
        <v>41</v>
      </c>
      <c r="AS18" s="40" t="s">
        <v>12</v>
      </c>
      <c r="AT18" s="40" t="s">
        <v>15</v>
      </c>
      <c r="AU18" s="40" t="s">
        <v>12</v>
      </c>
      <c r="AV18" s="40" t="s">
        <v>17</v>
      </c>
      <c r="AW18" s="40" t="s">
        <v>35</v>
      </c>
      <c r="AX18" s="45">
        <v>49</v>
      </c>
      <c r="AY18" s="40"/>
      <c r="AZ18" s="40"/>
      <c r="BA18" s="40"/>
      <c r="BB18" s="40"/>
      <c r="BC18" s="40"/>
      <c r="BD18" s="45"/>
      <c r="BE18" s="42">
        <f t="shared" si="0"/>
        <v>311</v>
      </c>
      <c r="BF18" s="42">
        <f t="shared" si="1"/>
        <v>420</v>
      </c>
      <c r="BG18" s="43">
        <f t="shared" si="2"/>
        <v>731</v>
      </c>
      <c r="BH18" s="44">
        <f t="shared" si="3"/>
        <v>69.41558441558442</v>
      </c>
      <c r="BI18"/>
      <c r="BJ18"/>
      <c r="BK18"/>
      <c r="BL18" s="3">
        <f t="shared" si="4"/>
        <v>311</v>
      </c>
      <c r="BM18" s="3">
        <f t="shared" si="5"/>
        <v>120</v>
      </c>
      <c r="BN18" s="3">
        <f t="shared" si="6"/>
        <v>0</v>
      </c>
      <c r="BO18" s="3">
        <f t="shared" si="7"/>
        <v>60</v>
      </c>
      <c r="BP18" s="3">
        <f t="shared" si="8"/>
        <v>60</v>
      </c>
      <c r="BQ18" s="3">
        <f t="shared" si="9"/>
        <v>90</v>
      </c>
      <c r="BR18" s="3">
        <f t="shared" si="10"/>
        <v>30</v>
      </c>
      <c r="BS18" s="3">
        <f t="shared" si="11"/>
        <v>60</v>
      </c>
      <c r="BT18" s="3">
        <f t="shared" si="12"/>
        <v>0</v>
      </c>
      <c r="BV18" s="5">
        <f t="shared" si="13"/>
        <v>59.38888888888889</v>
      </c>
    </row>
    <row r="19" spans="1:74" ht="16.5" customHeight="1">
      <c r="A19" s="31">
        <f ca="1">IF(G19="O",COUNTIF(G$6:INDIRECT("F"&amp;ROW()),"O"),"")</f>
        <v>11</v>
      </c>
      <c r="B19" s="33">
        <f ca="1">IF(G19="P",COUNTIF(G$6:INDIRECT("F"&amp;ROW()),"P"),"")</f>
      </c>
      <c r="C19" s="32">
        <f ca="1">IF(G19="J",COUNTIF(G$6:INDIRECT("F"&amp;ROW()),"J"),"")</f>
      </c>
      <c r="D19" s="34" t="s">
        <v>62</v>
      </c>
      <c r="E19" s="46" t="s">
        <v>74</v>
      </c>
      <c r="F19" s="36" t="s">
        <v>46</v>
      </c>
      <c r="G19" s="37" t="s">
        <v>49</v>
      </c>
      <c r="H19" s="37"/>
      <c r="I19" s="38" t="s">
        <v>16</v>
      </c>
      <c r="J19" s="37" t="s">
        <v>17</v>
      </c>
      <c r="K19" s="37" t="s">
        <v>15</v>
      </c>
      <c r="L19" s="37" t="s">
        <v>13</v>
      </c>
      <c r="M19" s="37" t="s">
        <v>15</v>
      </c>
      <c r="N19" s="45">
        <v>38</v>
      </c>
      <c r="O19" s="40"/>
      <c r="P19" s="37"/>
      <c r="Q19" s="37"/>
      <c r="R19" s="37"/>
      <c r="S19" s="37"/>
      <c r="T19" s="45"/>
      <c r="U19" s="40" t="s">
        <v>12</v>
      </c>
      <c r="V19" s="37" t="s">
        <v>15</v>
      </c>
      <c r="W19" s="37" t="s">
        <v>13</v>
      </c>
      <c r="X19" s="37" t="s">
        <v>14</v>
      </c>
      <c r="Y19" s="37" t="s">
        <v>15</v>
      </c>
      <c r="Z19" s="45">
        <v>43</v>
      </c>
      <c r="AA19" s="40" t="s">
        <v>15</v>
      </c>
      <c r="AB19" s="40" t="s">
        <v>15</v>
      </c>
      <c r="AC19" s="40" t="s">
        <v>17</v>
      </c>
      <c r="AD19" s="40" t="s">
        <v>15</v>
      </c>
      <c r="AE19" s="40" t="s">
        <v>16</v>
      </c>
      <c r="AF19" s="45">
        <v>52</v>
      </c>
      <c r="AG19" s="40" t="s">
        <v>16</v>
      </c>
      <c r="AH19" s="40" t="s">
        <v>35</v>
      </c>
      <c r="AI19" s="40" t="s">
        <v>12</v>
      </c>
      <c r="AJ19" s="40" t="s">
        <v>17</v>
      </c>
      <c r="AK19" s="40" t="s">
        <v>16</v>
      </c>
      <c r="AL19" s="45">
        <v>53</v>
      </c>
      <c r="AM19" s="40" t="s">
        <v>14</v>
      </c>
      <c r="AN19" s="40" t="s">
        <v>15</v>
      </c>
      <c r="AO19" s="40" t="s">
        <v>35</v>
      </c>
      <c r="AP19" s="40" t="s">
        <v>17</v>
      </c>
      <c r="AQ19" s="40" t="s">
        <v>12</v>
      </c>
      <c r="AR19" s="45">
        <v>49</v>
      </c>
      <c r="AS19" s="40" t="s">
        <v>14</v>
      </c>
      <c r="AT19" s="40" t="s">
        <v>16</v>
      </c>
      <c r="AU19" s="40" t="s">
        <v>12</v>
      </c>
      <c r="AV19" s="40" t="s">
        <v>13</v>
      </c>
      <c r="AW19" s="40" t="s">
        <v>35</v>
      </c>
      <c r="AX19" s="45">
        <v>51</v>
      </c>
      <c r="AY19" s="40"/>
      <c r="AZ19" s="40"/>
      <c r="BA19" s="40"/>
      <c r="BB19" s="40"/>
      <c r="BC19" s="40"/>
      <c r="BD19" s="45"/>
      <c r="BE19" s="42">
        <f t="shared" si="0"/>
        <v>286</v>
      </c>
      <c r="BF19" s="42">
        <f t="shared" si="1"/>
        <v>450</v>
      </c>
      <c r="BG19" s="43">
        <f t="shared" si="2"/>
        <v>736</v>
      </c>
      <c r="BH19" s="44">
        <f t="shared" si="3"/>
        <v>69.0909090909091</v>
      </c>
      <c r="BI19"/>
      <c r="BJ19"/>
      <c r="BK19"/>
      <c r="BL19" s="3">
        <f t="shared" si="4"/>
        <v>286</v>
      </c>
      <c r="BM19" s="3">
        <f t="shared" si="5"/>
        <v>150</v>
      </c>
      <c r="BN19" s="3">
        <f t="shared" si="6"/>
        <v>0</v>
      </c>
      <c r="BO19" s="3">
        <f t="shared" si="7"/>
        <v>60</v>
      </c>
      <c r="BP19" s="3">
        <f t="shared" si="8"/>
        <v>60</v>
      </c>
      <c r="BQ19" s="3">
        <f t="shared" si="9"/>
        <v>60</v>
      </c>
      <c r="BR19" s="3">
        <f t="shared" si="10"/>
        <v>60</v>
      </c>
      <c r="BS19" s="3">
        <f t="shared" si="11"/>
        <v>60</v>
      </c>
      <c r="BT19" s="3">
        <f t="shared" si="12"/>
        <v>0</v>
      </c>
      <c r="BV19" s="5">
        <f t="shared" si="13"/>
        <v>59.111111111111114</v>
      </c>
    </row>
    <row r="20" spans="1:74" ht="16.5" customHeight="1">
      <c r="A20" s="31">
        <f ca="1">IF(G20="O",COUNTIF(G$6:INDIRECT("F"&amp;ROW()),"O"),"")</f>
        <v>12</v>
      </c>
      <c r="B20" s="33">
        <f ca="1">IF(G20="P",COUNTIF(G$6:INDIRECT("F"&amp;ROW()),"P"),"")</f>
      </c>
      <c r="C20" s="32">
        <f ca="1">IF(G20="J",COUNTIF(G$6:INDIRECT("F"&amp;ROW()),"J"),"")</f>
      </c>
      <c r="D20" s="34" t="s">
        <v>55</v>
      </c>
      <c r="E20" s="52" t="s">
        <v>39</v>
      </c>
      <c r="F20" s="36" t="s">
        <v>46</v>
      </c>
      <c r="G20" s="37" t="s">
        <v>49</v>
      </c>
      <c r="H20" s="37"/>
      <c r="I20" s="38" t="s">
        <v>16</v>
      </c>
      <c r="J20" s="37" t="s">
        <v>15</v>
      </c>
      <c r="K20" s="37" t="s">
        <v>14</v>
      </c>
      <c r="L20" s="37" t="s">
        <v>15</v>
      </c>
      <c r="M20" s="37" t="s">
        <v>15</v>
      </c>
      <c r="N20" s="45">
        <v>48</v>
      </c>
      <c r="O20" s="40"/>
      <c r="P20" s="37"/>
      <c r="Q20" s="37"/>
      <c r="R20" s="37"/>
      <c r="S20" s="37"/>
      <c r="T20" s="45"/>
      <c r="U20" s="40" t="s">
        <v>12</v>
      </c>
      <c r="V20" s="37" t="s">
        <v>15</v>
      </c>
      <c r="W20" s="37" t="s">
        <v>17</v>
      </c>
      <c r="X20" s="37" t="s">
        <v>14</v>
      </c>
      <c r="Y20" s="37" t="s">
        <v>13</v>
      </c>
      <c r="Z20" s="45">
        <v>57</v>
      </c>
      <c r="AA20" s="40" t="s">
        <v>15</v>
      </c>
      <c r="AB20" s="40" t="s">
        <v>15</v>
      </c>
      <c r="AC20" s="40" t="s">
        <v>17</v>
      </c>
      <c r="AD20" s="40" t="s">
        <v>15</v>
      </c>
      <c r="AE20" s="40" t="s">
        <v>14</v>
      </c>
      <c r="AF20" s="45">
        <v>81</v>
      </c>
      <c r="AG20" s="40" t="s">
        <v>13</v>
      </c>
      <c r="AH20" s="40" t="s">
        <v>35</v>
      </c>
      <c r="AI20" s="40" t="s">
        <v>12</v>
      </c>
      <c r="AJ20" s="40" t="s">
        <v>17</v>
      </c>
      <c r="AK20" s="40" t="s">
        <v>14</v>
      </c>
      <c r="AL20" s="45">
        <v>62</v>
      </c>
      <c r="AM20" s="40" t="s">
        <v>12</v>
      </c>
      <c r="AN20" s="40" t="s">
        <v>16</v>
      </c>
      <c r="AO20" s="40" t="s">
        <v>35</v>
      </c>
      <c r="AP20" s="40" t="s">
        <v>17</v>
      </c>
      <c r="AQ20" s="40" t="s">
        <v>12</v>
      </c>
      <c r="AR20" s="45">
        <v>75</v>
      </c>
      <c r="AS20" s="40" t="s">
        <v>14</v>
      </c>
      <c r="AT20" s="40" t="s">
        <v>13</v>
      </c>
      <c r="AU20" s="40" t="s">
        <v>12</v>
      </c>
      <c r="AV20" s="40" t="s">
        <v>17</v>
      </c>
      <c r="AW20" s="40" t="s">
        <v>35</v>
      </c>
      <c r="AX20" s="45">
        <v>55</v>
      </c>
      <c r="AY20" s="40"/>
      <c r="AZ20" s="40"/>
      <c r="BA20" s="40"/>
      <c r="BB20" s="40"/>
      <c r="BC20" s="40"/>
      <c r="BD20" s="45"/>
      <c r="BE20" s="42">
        <f t="shared" si="0"/>
        <v>378</v>
      </c>
      <c r="BF20" s="42">
        <f t="shared" si="1"/>
        <v>360</v>
      </c>
      <c r="BG20" s="43">
        <f t="shared" si="2"/>
        <v>738</v>
      </c>
      <c r="BH20" s="44">
        <f t="shared" si="3"/>
        <v>68.96103896103897</v>
      </c>
      <c r="BI20"/>
      <c r="BJ20"/>
      <c r="BK20"/>
      <c r="BL20" s="3">
        <f t="shared" si="4"/>
        <v>378</v>
      </c>
      <c r="BM20" s="3">
        <f t="shared" si="5"/>
        <v>60</v>
      </c>
      <c r="BN20" s="3">
        <f t="shared" si="6"/>
        <v>0</v>
      </c>
      <c r="BO20" s="3">
        <f t="shared" si="7"/>
        <v>60</v>
      </c>
      <c r="BP20" s="3">
        <f t="shared" si="8"/>
        <v>30</v>
      </c>
      <c r="BQ20" s="3">
        <f t="shared" si="9"/>
        <v>90</v>
      </c>
      <c r="BR20" s="3">
        <f t="shared" si="10"/>
        <v>60</v>
      </c>
      <c r="BS20" s="3">
        <f t="shared" si="11"/>
        <v>60</v>
      </c>
      <c r="BT20" s="3">
        <f t="shared" si="12"/>
        <v>0</v>
      </c>
      <c r="BV20" s="5">
        <f t="shared" si="13"/>
        <v>59.00000000000001</v>
      </c>
    </row>
    <row r="21" spans="1:74" ht="16.5" customHeight="1">
      <c r="A21" s="31">
        <f ca="1">IF(G21="O",COUNTIF(G$6:INDIRECT("F"&amp;ROW()),"O"),"")</f>
        <v>13</v>
      </c>
      <c r="B21" s="33">
        <f ca="1">IF(G21="P",COUNTIF(G$6:INDIRECT("F"&amp;ROW()),"P"),"")</f>
      </c>
      <c r="C21" s="32">
        <f ca="1">IF(G21="J",COUNTIF(G$6:INDIRECT("F"&amp;ROW()),"J"),"")</f>
      </c>
      <c r="D21" s="34" t="s">
        <v>78</v>
      </c>
      <c r="E21" s="52" t="s">
        <v>43</v>
      </c>
      <c r="F21" s="36" t="s">
        <v>46</v>
      </c>
      <c r="G21" s="37" t="s">
        <v>49</v>
      </c>
      <c r="H21" s="37"/>
      <c r="I21" s="38" t="s">
        <v>16</v>
      </c>
      <c r="J21" s="37" t="s">
        <v>17</v>
      </c>
      <c r="K21" s="37" t="s">
        <v>14</v>
      </c>
      <c r="L21" s="37" t="s">
        <v>15</v>
      </c>
      <c r="M21" s="37" t="s">
        <v>15</v>
      </c>
      <c r="N21" s="45">
        <v>73</v>
      </c>
      <c r="O21" s="40"/>
      <c r="P21" s="37"/>
      <c r="Q21" s="37"/>
      <c r="R21" s="37"/>
      <c r="S21" s="37"/>
      <c r="T21" s="45"/>
      <c r="U21" s="40" t="s">
        <v>35</v>
      </c>
      <c r="V21" s="37" t="s">
        <v>16</v>
      </c>
      <c r="W21" s="37" t="s">
        <v>15</v>
      </c>
      <c r="X21" s="37" t="s">
        <v>14</v>
      </c>
      <c r="Y21" s="37" t="s">
        <v>13</v>
      </c>
      <c r="Z21" s="45">
        <v>60</v>
      </c>
      <c r="AA21" s="40" t="s">
        <v>15</v>
      </c>
      <c r="AB21" s="40" t="s">
        <v>15</v>
      </c>
      <c r="AC21" s="40" t="s">
        <v>17</v>
      </c>
      <c r="AD21" s="40" t="s">
        <v>16</v>
      </c>
      <c r="AE21" s="40" t="s">
        <v>14</v>
      </c>
      <c r="AF21" s="45">
        <v>72</v>
      </c>
      <c r="AG21" s="40" t="s">
        <v>13</v>
      </c>
      <c r="AH21" s="40" t="s">
        <v>35</v>
      </c>
      <c r="AI21" s="40" t="s">
        <v>15</v>
      </c>
      <c r="AJ21" s="40" t="s">
        <v>15</v>
      </c>
      <c r="AK21" s="40" t="s">
        <v>16</v>
      </c>
      <c r="AL21" s="45">
        <v>49</v>
      </c>
      <c r="AM21" s="40" t="s">
        <v>12</v>
      </c>
      <c r="AN21" s="40" t="s">
        <v>16</v>
      </c>
      <c r="AO21" s="40" t="s">
        <v>35</v>
      </c>
      <c r="AP21" s="40" t="s">
        <v>17</v>
      </c>
      <c r="AQ21" s="40" t="s">
        <v>12</v>
      </c>
      <c r="AR21" s="45">
        <v>60</v>
      </c>
      <c r="AS21" s="40" t="s">
        <v>14</v>
      </c>
      <c r="AT21" s="40" t="s">
        <v>16</v>
      </c>
      <c r="AU21" s="40" t="s">
        <v>12</v>
      </c>
      <c r="AV21" s="40" t="s">
        <v>15</v>
      </c>
      <c r="AW21" s="40" t="s">
        <v>35</v>
      </c>
      <c r="AX21" s="45">
        <v>85</v>
      </c>
      <c r="AY21" s="40"/>
      <c r="AZ21" s="40"/>
      <c r="BA21" s="40"/>
      <c r="BB21" s="40"/>
      <c r="BC21" s="40"/>
      <c r="BD21" s="45"/>
      <c r="BE21" s="42">
        <f t="shared" si="0"/>
        <v>399</v>
      </c>
      <c r="BF21" s="42">
        <f t="shared" si="1"/>
        <v>360</v>
      </c>
      <c r="BG21" s="43">
        <f t="shared" si="2"/>
        <v>759</v>
      </c>
      <c r="BH21" s="44">
        <f t="shared" si="3"/>
        <v>67.5974025974026</v>
      </c>
      <c r="BI21"/>
      <c r="BJ21"/>
      <c r="BK21"/>
      <c r="BL21" s="3">
        <f t="shared" si="4"/>
        <v>399</v>
      </c>
      <c r="BM21" s="3">
        <f t="shared" si="5"/>
        <v>90</v>
      </c>
      <c r="BN21" s="3">
        <f t="shared" si="6"/>
        <v>0</v>
      </c>
      <c r="BO21" s="3">
        <f t="shared" si="7"/>
        <v>90</v>
      </c>
      <c r="BP21" s="3">
        <f t="shared" si="8"/>
        <v>0</v>
      </c>
      <c r="BQ21" s="3">
        <f t="shared" si="9"/>
        <v>60</v>
      </c>
      <c r="BR21" s="3">
        <f t="shared" si="10"/>
        <v>60</v>
      </c>
      <c r="BS21" s="3">
        <f t="shared" si="11"/>
        <v>60</v>
      </c>
      <c r="BT21" s="3">
        <f t="shared" si="12"/>
        <v>0</v>
      </c>
      <c r="BV21" s="5">
        <f t="shared" si="13"/>
        <v>57.833333333333336</v>
      </c>
    </row>
    <row r="22" spans="1:74" ht="16.5" customHeight="1">
      <c r="A22" s="31">
        <f ca="1">IF(G22="O",COUNTIF(G$6:INDIRECT("F"&amp;ROW()),"O"),"")</f>
        <v>14</v>
      </c>
      <c r="B22" s="33">
        <f ca="1">IF(G22="P",COUNTIF(G$6:INDIRECT("F"&amp;ROW()),"P"),"")</f>
      </c>
      <c r="C22" s="32">
        <f ca="1">IF(G22="J",COUNTIF(G$6:INDIRECT("F"&amp;ROW()),"J"),"")</f>
      </c>
      <c r="D22" s="34" t="s">
        <v>47</v>
      </c>
      <c r="E22" s="52" t="s">
        <v>48</v>
      </c>
      <c r="F22" s="36" t="s">
        <v>45</v>
      </c>
      <c r="G22" s="37" t="s">
        <v>49</v>
      </c>
      <c r="H22" s="37"/>
      <c r="I22" s="38" t="s">
        <v>35</v>
      </c>
      <c r="J22" s="37" t="s">
        <v>17</v>
      </c>
      <c r="K22" s="37" t="s">
        <v>14</v>
      </c>
      <c r="L22" s="37" t="s">
        <v>13</v>
      </c>
      <c r="M22" s="37" t="s">
        <v>35</v>
      </c>
      <c r="N22" s="45">
        <v>68</v>
      </c>
      <c r="O22" s="40"/>
      <c r="P22" s="37"/>
      <c r="Q22" s="37"/>
      <c r="R22" s="37"/>
      <c r="S22" s="37"/>
      <c r="T22" s="45"/>
      <c r="U22" s="40" t="s">
        <v>35</v>
      </c>
      <c r="V22" s="37" t="s">
        <v>16</v>
      </c>
      <c r="W22" s="37" t="s">
        <v>15</v>
      </c>
      <c r="X22" s="37" t="s">
        <v>14</v>
      </c>
      <c r="Y22" s="37" t="s">
        <v>13</v>
      </c>
      <c r="Z22" s="45">
        <v>88</v>
      </c>
      <c r="AA22" s="40" t="s">
        <v>15</v>
      </c>
      <c r="AB22" s="40" t="s">
        <v>17</v>
      </c>
      <c r="AC22" s="40" t="s">
        <v>17</v>
      </c>
      <c r="AD22" s="40" t="s">
        <v>16</v>
      </c>
      <c r="AE22" s="40" t="s">
        <v>14</v>
      </c>
      <c r="AF22" s="45">
        <v>88</v>
      </c>
      <c r="AG22" s="40" t="s">
        <v>13</v>
      </c>
      <c r="AH22" s="40" t="s">
        <v>35</v>
      </c>
      <c r="AI22" s="40" t="s">
        <v>12</v>
      </c>
      <c r="AJ22" s="40" t="s">
        <v>15</v>
      </c>
      <c r="AK22" s="40" t="s">
        <v>15</v>
      </c>
      <c r="AL22" s="45">
        <v>72</v>
      </c>
      <c r="AM22" s="40" t="s">
        <v>14</v>
      </c>
      <c r="AN22" s="40" t="s">
        <v>16</v>
      </c>
      <c r="AO22" s="40" t="s">
        <v>35</v>
      </c>
      <c r="AP22" s="40" t="s">
        <v>17</v>
      </c>
      <c r="AQ22" s="40" t="s">
        <v>12</v>
      </c>
      <c r="AR22" s="45">
        <v>69</v>
      </c>
      <c r="AS22" s="40" t="s">
        <v>14</v>
      </c>
      <c r="AT22" s="40" t="s">
        <v>16</v>
      </c>
      <c r="AU22" s="40" t="s">
        <v>12</v>
      </c>
      <c r="AV22" s="40" t="s">
        <v>17</v>
      </c>
      <c r="AW22" s="40" t="s">
        <v>35</v>
      </c>
      <c r="AX22" s="45">
        <v>68</v>
      </c>
      <c r="AY22" s="40"/>
      <c r="AZ22" s="40"/>
      <c r="BA22" s="40"/>
      <c r="BB22" s="40"/>
      <c r="BC22" s="40"/>
      <c r="BD22" s="45"/>
      <c r="BE22" s="42">
        <f t="shared" si="0"/>
        <v>453</v>
      </c>
      <c r="BF22" s="42">
        <f t="shared" si="1"/>
        <v>330</v>
      </c>
      <c r="BG22" s="43">
        <f t="shared" si="2"/>
        <v>783</v>
      </c>
      <c r="BH22" s="44">
        <f t="shared" si="3"/>
        <v>66.03896103896103</v>
      </c>
      <c r="BI22"/>
      <c r="BJ22"/>
      <c r="BK22"/>
      <c r="BL22" s="3">
        <f t="shared" si="4"/>
        <v>453</v>
      </c>
      <c r="BM22" s="3">
        <f t="shared" si="5"/>
        <v>90</v>
      </c>
      <c r="BN22" s="3">
        <f t="shared" si="6"/>
        <v>0</v>
      </c>
      <c r="BO22" s="3">
        <f t="shared" si="7"/>
        <v>90</v>
      </c>
      <c r="BP22" s="3">
        <f t="shared" si="8"/>
        <v>30</v>
      </c>
      <c r="BQ22" s="3">
        <f t="shared" si="9"/>
        <v>60</v>
      </c>
      <c r="BR22" s="3">
        <f t="shared" si="10"/>
        <v>30</v>
      </c>
      <c r="BS22" s="3">
        <f t="shared" si="11"/>
        <v>30</v>
      </c>
      <c r="BT22" s="3">
        <f t="shared" si="12"/>
        <v>0</v>
      </c>
      <c r="BV22" s="5">
        <f t="shared" si="13"/>
        <v>56.49999999999999</v>
      </c>
    </row>
    <row r="23" spans="1:74" ht="16.5" customHeight="1">
      <c r="A23" s="31">
        <f ca="1">IF(G23="O",COUNTIF(G$6:INDIRECT("F"&amp;ROW()),"O"),"")</f>
      </c>
      <c r="B23" s="33">
        <f ca="1">IF(G23="P",COUNTIF(G$6:INDIRECT("F"&amp;ROW()),"P"),"")</f>
      </c>
      <c r="C23" s="32">
        <f ca="1">IF(G23="J",COUNTIF(G$6:INDIRECT("F"&amp;ROW()),"J"),"")</f>
        <v>4</v>
      </c>
      <c r="D23" s="34" t="s">
        <v>71</v>
      </c>
      <c r="E23" s="46" t="s">
        <v>74</v>
      </c>
      <c r="F23" s="36" t="s">
        <v>46</v>
      </c>
      <c r="G23" s="37" t="s">
        <v>51</v>
      </c>
      <c r="H23" s="37"/>
      <c r="I23" s="38" t="s">
        <v>35</v>
      </c>
      <c r="J23" s="37" t="s">
        <v>15</v>
      </c>
      <c r="K23" s="37" t="s">
        <v>14</v>
      </c>
      <c r="L23" s="37" t="s">
        <v>13</v>
      </c>
      <c r="M23" s="37" t="s">
        <v>15</v>
      </c>
      <c r="N23" s="45">
        <v>52</v>
      </c>
      <c r="O23" s="40"/>
      <c r="P23" s="37"/>
      <c r="Q23" s="37"/>
      <c r="R23" s="37"/>
      <c r="S23" s="37"/>
      <c r="T23" s="45"/>
      <c r="U23" s="40" t="s">
        <v>15</v>
      </c>
      <c r="V23" s="37" t="s">
        <v>16</v>
      </c>
      <c r="W23" s="37" t="s">
        <v>15</v>
      </c>
      <c r="X23" s="37" t="s">
        <v>14</v>
      </c>
      <c r="Y23" s="37" t="s">
        <v>13</v>
      </c>
      <c r="Z23" s="45">
        <v>49</v>
      </c>
      <c r="AA23" s="40" t="s">
        <v>12</v>
      </c>
      <c r="AB23" s="40" t="s">
        <v>17</v>
      </c>
      <c r="AC23" s="40" t="s">
        <v>17</v>
      </c>
      <c r="AD23" s="40" t="s">
        <v>16</v>
      </c>
      <c r="AE23" s="40" t="s">
        <v>15</v>
      </c>
      <c r="AF23" s="45">
        <v>67</v>
      </c>
      <c r="AG23" s="40" t="s">
        <v>13</v>
      </c>
      <c r="AH23" s="40" t="s">
        <v>35</v>
      </c>
      <c r="AI23" s="40" t="s">
        <v>15</v>
      </c>
      <c r="AJ23" s="40" t="s">
        <v>17</v>
      </c>
      <c r="AK23" s="40" t="s">
        <v>16</v>
      </c>
      <c r="AL23" s="45">
        <v>69</v>
      </c>
      <c r="AM23" s="40" t="s">
        <v>15</v>
      </c>
      <c r="AN23" s="40" t="s">
        <v>16</v>
      </c>
      <c r="AO23" s="40" t="s">
        <v>35</v>
      </c>
      <c r="AP23" s="40" t="s">
        <v>17</v>
      </c>
      <c r="AQ23" s="40" t="s">
        <v>12</v>
      </c>
      <c r="AR23" s="45">
        <v>65</v>
      </c>
      <c r="AS23" s="40" t="s">
        <v>14</v>
      </c>
      <c r="AT23" s="40" t="s">
        <v>16</v>
      </c>
      <c r="AU23" s="40" t="s">
        <v>12</v>
      </c>
      <c r="AV23" s="40" t="s">
        <v>17</v>
      </c>
      <c r="AW23" s="40" t="s">
        <v>35</v>
      </c>
      <c r="AX23" s="45">
        <v>45</v>
      </c>
      <c r="AY23" s="40"/>
      <c r="AZ23" s="40"/>
      <c r="BA23" s="40"/>
      <c r="BB23" s="40"/>
      <c r="BC23" s="40"/>
      <c r="BD23" s="45"/>
      <c r="BE23" s="42">
        <f t="shared" si="0"/>
        <v>347</v>
      </c>
      <c r="BF23" s="42">
        <f t="shared" si="1"/>
        <v>480</v>
      </c>
      <c r="BG23" s="43">
        <f t="shared" si="2"/>
        <v>827</v>
      </c>
      <c r="BH23" s="44">
        <f t="shared" si="3"/>
        <v>63.18181818181819</v>
      </c>
      <c r="BI23"/>
      <c r="BJ23"/>
      <c r="BK23"/>
      <c r="BL23" s="3">
        <f t="shared" si="4"/>
        <v>347</v>
      </c>
      <c r="BM23" s="3">
        <f t="shared" si="5"/>
        <v>90</v>
      </c>
      <c r="BN23" s="3">
        <f t="shared" si="6"/>
        <v>0</v>
      </c>
      <c r="BO23" s="3">
        <f t="shared" si="7"/>
        <v>120</v>
      </c>
      <c r="BP23" s="3">
        <f t="shared" si="8"/>
        <v>90</v>
      </c>
      <c r="BQ23" s="3">
        <f t="shared" si="9"/>
        <v>90</v>
      </c>
      <c r="BR23" s="3">
        <f t="shared" si="10"/>
        <v>60</v>
      </c>
      <c r="BS23" s="3">
        <f t="shared" si="11"/>
        <v>30</v>
      </c>
      <c r="BT23" s="3">
        <f t="shared" si="12"/>
        <v>0</v>
      </c>
      <c r="BV23" s="5">
        <f t="shared" si="13"/>
        <v>54.05555555555556</v>
      </c>
    </row>
    <row r="24" spans="1:74" ht="16.5" customHeight="1">
      <c r="A24" s="31">
        <f ca="1">IF(G24="O",COUNTIF(G$6:INDIRECT("F"&amp;ROW()),"O"),"")</f>
        <v>15</v>
      </c>
      <c r="B24" s="33">
        <f ca="1">IF(G24="P",COUNTIF(G$6:INDIRECT("F"&amp;ROW()),"P"),"")</f>
      </c>
      <c r="C24" s="32">
        <f ca="1">IF(G24="J",COUNTIF(G$6:INDIRECT("F"&amp;ROW()),"J"),"")</f>
      </c>
      <c r="D24" s="34" t="s">
        <v>57</v>
      </c>
      <c r="E24" s="52" t="s">
        <v>43</v>
      </c>
      <c r="F24" s="36" t="s">
        <v>46</v>
      </c>
      <c r="G24" s="37" t="s">
        <v>49</v>
      </c>
      <c r="H24" s="37"/>
      <c r="I24" s="38" t="s">
        <v>14</v>
      </c>
      <c r="J24" s="37" t="s">
        <v>17</v>
      </c>
      <c r="K24" s="37" t="s">
        <v>14</v>
      </c>
      <c r="L24" s="37" t="s">
        <v>15</v>
      </c>
      <c r="M24" s="37" t="s">
        <v>16</v>
      </c>
      <c r="N24" s="45">
        <v>69</v>
      </c>
      <c r="O24" s="40"/>
      <c r="P24" s="37"/>
      <c r="Q24" s="37"/>
      <c r="R24" s="37"/>
      <c r="S24" s="37"/>
      <c r="T24" s="45"/>
      <c r="U24" s="40" t="s">
        <v>35</v>
      </c>
      <c r="V24" s="37" t="s">
        <v>14</v>
      </c>
      <c r="W24" s="37" t="s">
        <v>15</v>
      </c>
      <c r="X24" s="37" t="s">
        <v>14</v>
      </c>
      <c r="Y24" s="37" t="s">
        <v>15</v>
      </c>
      <c r="Z24" s="45">
        <v>61</v>
      </c>
      <c r="AA24" s="40" t="s">
        <v>15</v>
      </c>
      <c r="AB24" s="40" t="s">
        <v>15</v>
      </c>
      <c r="AC24" s="40" t="s">
        <v>15</v>
      </c>
      <c r="AD24" s="40" t="s">
        <v>16</v>
      </c>
      <c r="AE24" s="40" t="s">
        <v>15</v>
      </c>
      <c r="AF24" s="45">
        <v>65</v>
      </c>
      <c r="AG24" s="40" t="s">
        <v>13</v>
      </c>
      <c r="AH24" s="40" t="s">
        <v>35</v>
      </c>
      <c r="AI24" s="40" t="s">
        <v>12</v>
      </c>
      <c r="AJ24" s="40" t="s">
        <v>17</v>
      </c>
      <c r="AK24" s="40" t="s">
        <v>15</v>
      </c>
      <c r="AL24" s="45">
        <v>60</v>
      </c>
      <c r="AM24" s="40" t="s">
        <v>15</v>
      </c>
      <c r="AN24" s="40" t="s">
        <v>13</v>
      </c>
      <c r="AO24" s="40" t="s">
        <v>35</v>
      </c>
      <c r="AP24" s="40" t="s">
        <v>17</v>
      </c>
      <c r="AQ24" s="40" t="s">
        <v>15</v>
      </c>
      <c r="AR24" s="45">
        <v>72</v>
      </c>
      <c r="AS24" s="40" t="s">
        <v>14</v>
      </c>
      <c r="AT24" s="40" t="s">
        <v>16</v>
      </c>
      <c r="AU24" s="40" t="s">
        <v>12</v>
      </c>
      <c r="AV24" s="40" t="s">
        <v>15</v>
      </c>
      <c r="AW24" s="40" t="s">
        <v>35</v>
      </c>
      <c r="AX24" s="45">
        <v>51</v>
      </c>
      <c r="AY24" s="40"/>
      <c r="AZ24" s="40"/>
      <c r="BA24" s="40"/>
      <c r="BB24" s="40"/>
      <c r="BC24" s="40"/>
      <c r="BD24" s="45"/>
      <c r="BE24" s="42">
        <f t="shared" si="0"/>
        <v>378</v>
      </c>
      <c r="BF24" s="42">
        <f t="shared" si="1"/>
        <v>480</v>
      </c>
      <c r="BG24" s="43">
        <f t="shared" si="2"/>
        <v>858</v>
      </c>
      <c r="BH24" s="44">
        <f t="shared" si="3"/>
        <v>61.16883116883116</v>
      </c>
      <c r="BI24"/>
      <c r="BJ24"/>
      <c r="BK24"/>
      <c r="BL24" s="3">
        <f t="shared" si="4"/>
        <v>378</v>
      </c>
      <c r="BM24" s="3">
        <f t="shared" si="5"/>
        <v>90</v>
      </c>
      <c r="BN24" s="3">
        <f t="shared" si="6"/>
        <v>0</v>
      </c>
      <c r="BO24" s="3">
        <f t="shared" si="7"/>
        <v>60</v>
      </c>
      <c r="BP24" s="3">
        <f t="shared" si="8"/>
        <v>60</v>
      </c>
      <c r="BQ24" s="3">
        <f t="shared" si="9"/>
        <v>90</v>
      </c>
      <c r="BR24" s="3">
        <f t="shared" si="10"/>
        <v>120</v>
      </c>
      <c r="BS24" s="3">
        <f t="shared" si="11"/>
        <v>60</v>
      </c>
      <c r="BT24" s="3">
        <f t="shared" si="12"/>
        <v>0</v>
      </c>
      <c r="BV24" s="5">
        <f t="shared" si="13"/>
        <v>52.33333333333333</v>
      </c>
    </row>
    <row r="25" spans="1:74" ht="16.5" customHeight="1">
      <c r="A25" s="31">
        <f ca="1">IF(G25="O",COUNTIF(G$6:INDIRECT("F"&amp;ROW()),"O"),"")</f>
        <v>16</v>
      </c>
      <c r="B25" s="33">
        <f ca="1">IF(G25="P",COUNTIF(G$6:INDIRECT("F"&amp;ROW()),"P"),"")</f>
      </c>
      <c r="C25" s="32">
        <f ca="1">IF(G25="J",COUNTIF(G$6:INDIRECT("F"&amp;ROW()),"J"),"")</f>
      </c>
      <c r="D25" s="34" t="s">
        <v>60</v>
      </c>
      <c r="E25" s="47" t="s">
        <v>43</v>
      </c>
      <c r="F25" s="36" t="s">
        <v>46</v>
      </c>
      <c r="G25" s="37" t="s">
        <v>49</v>
      </c>
      <c r="H25" s="37"/>
      <c r="I25" s="38" t="s">
        <v>35</v>
      </c>
      <c r="J25" s="37" t="s">
        <v>17</v>
      </c>
      <c r="K25" s="37" t="s">
        <v>14</v>
      </c>
      <c r="L25" s="37" t="s">
        <v>13</v>
      </c>
      <c r="M25" s="37" t="s">
        <v>35</v>
      </c>
      <c r="N25" s="45">
        <v>57</v>
      </c>
      <c r="O25" s="37"/>
      <c r="P25" s="37"/>
      <c r="Q25" s="37"/>
      <c r="R25" s="37"/>
      <c r="S25" s="37"/>
      <c r="T25" s="45"/>
      <c r="U25" s="37" t="s">
        <v>35</v>
      </c>
      <c r="V25" s="37" t="s">
        <v>16</v>
      </c>
      <c r="W25" s="37" t="s">
        <v>14</v>
      </c>
      <c r="X25" s="37" t="s">
        <v>14</v>
      </c>
      <c r="Y25" s="37" t="s">
        <v>13</v>
      </c>
      <c r="Z25" s="45">
        <v>54</v>
      </c>
      <c r="AA25" s="40" t="s">
        <v>15</v>
      </c>
      <c r="AB25" s="40" t="s">
        <v>17</v>
      </c>
      <c r="AC25" s="40" t="s">
        <v>13</v>
      </c>
      <c r="AD25" s="40" t="s">
        <v>16</v>
      </c>
      <c r="AE25" s="40" t="s">
        <v>14</v>
      </c>
      <c r="AF25" s="45">
        <v>62</v>
      </c>
      <c r="AG25" s="40" t="s">
        <v>16</v>
      </c>
      <c r="AH25" s="40" t="s">
        <v>35</v>
      </c>
      <c r="AI25" s="40" t="s">
        <v>12</v>
      </c>
      <c r="AJ25" s="40" t="s">
        <v>17</v>
      </c>
      <c r="AK25" s="40" t="s">
        <v>16</v>
      </c>
      <c r="AL25" s="45">
        <v>76</v>
      </c>
      <c r="AM25" s="40" t="s">
        <v>15</v>
      </c>
      <c r="AN25" s="40" t="s">
        <v>14</v>
      </c>
      <c r="AO25" s="40" t="s">
        <v>35</v>
      </c>
      <c r="AP25" s="40" t="s">
        <v>17</v>
      </c>
      <c r="AQ25" s="40" t="s">
        <v>14</v>
      </c>
      <c r="AR25" s="45">
        <v>65</v>
      </c>
      <c r="AS25" s="40" t="s">
        <v>14</v>
      </c>
      <c r="AT25" s="40" t="s">
        <v>16</v>
      </c>
      <c r="AU25" s="40" t="s">
        <v>12</v>
      </c>
      <c r="AV25" s="40" t="s">
        <v>15</v>
      </c>
      <c r="AW25" s="40" t="s">
        <v>35</v>
      </c>
      <c r="AX25" s="45">
        <v>67</v>
      </c>
      <c r="AY25" s="40"/>
      <c r="AZ25" s="40"/>
      <c r="BA25" s="40"/>
      <c r="BB25" s="40"/>
      <c r="BC25" s="40"/>
      <c r="BD25" s="45"/>
      <c r="BE25" s="42">
        <f t="shared" si="0"/>
        <v>381</v>
      </c>
      <c r="BF25" s="42">
        <f t="shared" si="1"/>
        <v>480</v>
      </c>
      <c r="BG25" s="43">
        <f t="shared" si="2"/>
        <v>861</v>
      </c>
      <c r="BH25" s="44">
        <f t="shared" si="3"/>
        <v>60.97402597402598</v>
      </c>
      <c r="BI25"/>
      <c r="BJ25"/>
      <c r="BK25"/>
      <c r="BL25" s="3">
        <f t="shared" si="4"/>
        <v>381</v>
      </c>
      <c r="BM25" s="3">
        <f t="shared" si="5"/>
        <v>90</v>
      </c>
      <c r="BN25" s="3">
        <f t="shared" si="6"/>
        <v>0</v>
      </c>
      <c r="BO25" s="3">
        <f t="shared" si="7"/>
        <v>90</v>
      </c>
      <c r="BP25" s="3">
        <f t="shared" si="8"/>
        <v>60</v>
      </c>
      <c r="BQ25" s="3">
        <f t="shared" si="9"/>
        <v>60</v>
      </c>
      <c r="BR25" s="3">
        <f t="shared" si="10"/>
        <v>120</v>
      </c>
      <c r="BS25" s="3">
        <f t="shared" si="11"/>
        <v>60</v>
      </c>
      <c r="BT25" s="3">
        <f t="shared" si="12"/>
        <v>0</v>
      </c>
      <c r="BV25" s="5">
        <f t="shared" si="13"/>
        <v>52.16666666666667</v>
      </c>
    </row>
    <row r="26" spans="1:74" ht="16.5" customHeight="1">
      <c r="A26" s="31">
        <f ca="1">IF(G26="O",COUNTIF(G$6:INDIRECT("F"&amp;ROW()),"O"),"")</f>
      </c>
      <c r="B26" s="33">
        <f ca="1">IF(G26="P",COUNTIF(G$6:INDIRECT("F"&amp;ROW()),"P"),"")</f>
      </c>
      <c r="C26" s="32">
        <f ca="1">IF(G26="J",COUNTIF(G$6:INDIRECT("F"&amp;ROW()),"J"),"")</f>
        <v>5</v>
      </c>
      <c r="D26" s="34" t="s">
        <v>70</v>
      </c>
      <c r="E26" s="47" t="s">
        <v>74</v>
      </c>
      <c r="F26" s="36" t="s">
        <v>46</v>
      </c>
      <c r="G26" s="37" t="s">
        <v>51</v>
      </c>
      <c r="H26" s="37"/>
      <c r="I26" s="38" t="s">
        <v>16</v>
      </c>
      <c r="J26" s="37" t="s">
        <v>17</v>
      </c>
      <c r="K26" s="37" t="s">
        <v>14</v>
      </c>
      <c r="L26" s="37" t="s">
        <v>13</v>
      </c>
      <c r="M26" s="37" t="s">
        <v>15</v>
      </c>
      <c r="N26" s="45">
        <v>67</v>
      </c>
      <c r="O26" s="37"/>
      <c r="P26" s="37"/>
      <c r="Q26" s="37"/>
      <c r="R26" s="37"/>
      <c r="S26" s="37"/>
      <c r="T26" s="45"/>
      <c r="U26" s="37" t="s">
        <v>15</v>
      </c>
      <c r="V26" s="37" t="s">
        <v>16</v>
      </c>
      <c r="W26" s="37" t="s">
        <v>13</v>
      </c>
      <c r="X26" s="37" t="s">
        <v>15</v>
      </c>
      <c r="Y26" s="37" t="s">
        <v>13</v>
      </c>
      <c r="Z26" s="45">
        <v>46</v>
      </c>
      <c r="AA26" s="40" t="s">
        <v>12</v>
      </c>
      <c r="AB26" s="40" t="s">
        <v>17</v>
      </c>
      <c r="AC26" s="40" t="s">
        <v>15</v>
      </c>
      <c r="AD26" s="40" t="s">
        <v>16</v>
      </c>
      <c r="AE26" s="40" t="s">
        <v>14</v>
      </c>
      <c r="AF26" s="45">
        <v>42</v>
      </c>
      <c r="AG26" s="40" t="s">
        <v>35</v>
      </c>
      <c r="AH26" s="40" t="s">
        <v>17</v>
      </c>
      <c r="AI26" s="40" t="s">
        <v>35</v>
      </c>
      <c r="AJ26" s="40" t="s">
        <v>15</v>
      </c>
      <c r="AK26" s="40" t="s">
        <v>12</v>
      </c>
      <c r="AL26" s="45">
        <v>43</v>
      </c>
      <c r="AM26" s="40" t="s">
        <v>14</v>
      </c>
      <c r="AN26" s="40" t="s">
        <v>13</v>
      </c>
      <c r="AO26" s="40" t="s">
        <v>35</v>
      </c>
      <c r="AP26" s="40" t="s">
        <v>17</v>
      </c>
      <c r="AQ26" s="40" t="s">
        <v>12</v>
      </c>
      <c r="AR26" s="45">
        <v>42</v>
      </c>
      <c r="AS26" s="40" t="s">
        <v>14</v>
      </c>
      <c r="AT26" s="40" t="s">
        <v>16</v>
      </c>
      <c r="AU26" s="40" t="s">
        <v>12</v>
      </c>
      <c r="AV26" s="40" t="s">
        <v>16</v>
      </c>
      <c r="AW26" s="40" t="s">
        <v>35</v>
      </c>
      <c r="AX26" s="45">
        <v>24</v>
      </c>
      <c r="AY26" s="40"/>
      <c r="AZ26" s="40"/>
      <c r="BA26" s="40"/>
      <c r="BB26" s="40"/>
      <c r="BC26" s="40"/>
      <c r="BD26" s="45"/>
      <c r="BE26" s="42">
        <f t="shared" si="0"/>
        <v>264</v>
      </c>
      <c r="BF26" s="42">
        <f t="shared" si="1"/>
        <v>600</v>
      </c>
      <c r="BG26" s="43">
        <f t="shared" si="2"/>
        <v>864</v>
      </c>
      <c r="BH26" s="44">
        <f t="shared" si="3"/>
        <v>60.77922077922078</v>
      </c>
      <c r="BI26"/>
      <c r="BJ26"/>
      <c r="BK26"/>
      <c r="BL26" s="3">
        <f t="shared" si="4"/>
        <v>264</v>
      </c>
      <c r="BM26" s="3">
        <f t="shared" si="5"/>
        <v>120</v>
      </c>
      <c r="BN26" s="3">
        <f t="shared" si="6"/>
        <v>0</v>
      </c>
      <c r="BO26" s="3">
        <f t="shared" si="7"/>
        <v>150</v>
      </c>
      <c r="BP26" s="3">
        <f t="shared" si="8"/>
        <v>90</v>
      </c>
      <c r="BQ26" s="3">
        <f t="shared" si="9"/>
        <v>120</v>
      </c>
      <c r="BR26" s="3">
        <f t="shared" si="10"/>
        <v>60</v>
      </c>
      <c r="BS26" s="3">
        <f t="shared" si="11"/>
        <v>60</v>
      </c>
      <c r="BT26" s="3">
        <f t="shared" si="12"/>
        <v>0</v>
      </c>
      <c r="BV26" s="5">
        <f t="shared" si="13"/>
        <v>52</v>
      </c>
    </row>
    <row r="27" spans="1:74" ht="16.5" customHeight="1">
      <c r="A27" s="31">
        <f ca="1">IF(G27="O",COUNTIF(G$6:INDIRECT("F"&amp;ROW()),"O"),"")</f>
        <v>17</v>
      </c>
      <c r="B27" s="33">
        <f ca="1">IF(G27="P",COUNTIF(G$6:INDIRECT("F"&amp;ROW()),"P"),"")</f>
      </c>
      <c r="C27" s="32">
        <f ca="1">IF(G27="J",COUNTIF(G$6:INDIRECT("F"&amp;ROW()),"J"),"")</f>
      </c>
      <c r="D27" s="34" t="s">
        <v>61</v>
      </c>
      <c r="E27" s="35" t="s">
        <v>74</v>
      </c>
      <c r="F27" s="36" t="s">
        <v>46</v>
      </c>
      <c r="G27" s="37" t="s">
        <v>49</v>
      </c>
      <c r="H27" s="37"/>
      <c r="I27" s="38" t="s">
        <v>15</v>
      </c>
      <c r="J27" s="37" t="s">
        <v>15</v>
      </c>
      <c r="K27" s="37" t="s">
        <v>14</v>
      </c>
      <c r="L27" s="37" t="s">
        <v>13</v>
      </c>
      <c r="M27" s="37" t="s">
        <v>16</v>
      </c>
      <c r="N27" s="45">
        <v>82</v>
      </c>
      <c r="O27" s="37"/>
      <c r="P27" s="37"/>
      <c r="Q27" s="37"/>
      <c r="R27" s="37"/>
      <c r="S27" s="37"/>
      <c r="T27" s="45"/>
      <c r="U27" s="37" t="s">
        <v>35</v>
      </c>
      <c r="V27" s="37" t="s">
        <v>16</v>
      </c>
      <c r="W27" s="37" t="s">
        <v>17</v>
      </c>
      <c r="X27" s="37" t="s">
        <v>14</v>
      </c>
      <c r="Y27" s="37" t="s">
        <v>13</v>
      </c>
      <c r="Z27" s="45">
        <v>85</v>
      </c>
      <c r="AA27" s="40" t="s">
        <v>15</v>
      </c>
      <c r="AB27" s="40" t="s">
        <v>17</v>
      </c>
      <c r="AC27" s="40" t="s">
        <v>13</v>
      </c>
      <c r="AD27" s="40" t="s">
        <v>16</v>
      </c>
      <c r="AE27" s="40" t="s">
        <v>16</v>
      </c>
      <c r="AF27" s="45">
        <v>118</v>
      </c>
      <c r="AG27" s="40" t="s">
        <v>13</v>
      </c>
      <c r="AH27" s="40" t="s">
        <v>35</v>
      </c>
      <c r="AI27" s="40" t="s">
        <v>14</v>
      </c>
      <c r="AJ27" s="40" t="s">
        <v>17</v>
      </c>
      <c r="AK27" s="40" t="s">
        <v>16</v>
      </c>
      <c r="AL27" s="45">
        <v>81</v>
      </c>
      <c r="AM27" s="40" t="s">
        <v>14</v>
      </c>
      <c r="AN27" s="40" t="s">
        <v>13</v>
      </c>
      <c r="AO27" s="40" t="s">
        <v>35</v>
      </c>
      <c r="AP27" s="40" t="s">
        <v>17</v>
      </c>
      <c r="AQ27" s="40" t="s">
        <v>15</v>
      </c>
      <c r="AR27" s="45">
        <v>59</v>
      </c>
      <c r="AS27" s="40" t="s">
        <v>14</v>
      </c>
      <c r="AT27" s="40" t="s">
        <v>16</v>
      </c>
      <c r="AU27" s="40" t="s">
        <v>12</v>
      </c>
      <c r="AV27" s="40" t="s">
        <v>17</v>
      </c>
      <c r="AW27" s="40" t="s">
        <v>35</v>
      </c>
      <c r="AX27" s="45">
        <v>60</v>
      </c>
      <c r="AY27" s="40"/>
      <c r="AZ27" s="40"/>
      <c r="BA27" s="40"/>
      <c r="BB27" s="40"/>
      <c r="BC27" s="40"/>
      <c r="BD27" s="45"/>
      <c r="BE27" s="42">
        <f t="shared" si="0"/>
        <v>485</v>
      </c>
      <c r="BF27" s="42">
        <f t="shared" si="1"/>
        <v>420</v>
      </c>
      <c r="BG27" s="43">
        <f t="shared" si="2"/>
        <v>905</v>
      </c>
      <c r="BH27" s="44">
        <f t="shared" si="3"/>
        <v>58.11688311688311</v>
      </c>
      <c r="BI27"/>
      <c r="BJ27"/>
      <c r="BK27"/>
      <c r="BL27" s="3">
        <f t="shared" si="4"/>
        <v>485</v>
      </c>
      <c r="BM27" s="3">
        <f t="shared" si="5"/>
        <v>60</v>
      </c>
      <c r="BN27" s="3">
        <f t="shared" si="6"/>
        <v>0</v>
      </c>
      <c r="BO27" s="3">
        <f t="shared" si="7"/>
        <v>60</v>
      </c>
      <c r="BP27" s="3">
        <f t="shared" si="8"/>
        <v>90</v>
      </c>
      <c r="BQ27" s="3">
        <f t="shared" si="9"/>
        <v>90</v>
      </c>
      <c r="BR27" s="3">
        <f t="shared" si="10"/>
        <v>90</v>
      </c>
      <c r="BS27" s="3">
        <f t="shared" si="11"/>
        <v>30</v>
      </c>
      <c r="BT27" s="3">
        <f t="shared" si="12"/>
        <v>0</v>
      </c>
      <c r="BV27" s="5">
        <f t="shared" si="13"/>
        <v>49.72222222222222</v>
      </c>
    </row>
    <row r="28" spans="1:74" ht="16.5" customHeight="1">
      <c r="A28" s="31">
        <f ca="1">IF(G28="O",COUNTIF(G$6:INDIRECT("F"&amp;ROW()),"O"),"")</f>
        <v>18</v>
      </c>
      <c r="B28" s="33">
        <f ca="1">IF(G28="P",COUNTIF(G$6:INDIRECT("F"&amp;ROW()),"P"),"")</f>
      </c>
      <c r="C28" s="32">
        <f ca="1">IF(G28="J",COUNTIF(G$6:INDIRECT("F"&amp;ROW()),"J"),"")</f>
      </c>
      <c r="D28" s="34" t="s">
        <v>66</v>
      </c>
      <c r="E28" s="35" t="s">
        <v>40</v>
      </c>
      <c r="F28" s="36" t="s">
        <v>46</v>
      </c>
      <c r="G28" s="37" t="s">
        <v>49</v>
      </c>
      <c r="H28" s="37"/>
      <c r="I28" s="38" t="s">
        <v>15</v>
      </c>
      <c r="J28" s="37" t="s">
        <v>17</v>
      </c>
      <c r="K28" s="37" t="s">
        <v>14</v>
      </c>
      <c r="L28" s="37" t="s">
        <v>16</v>
      </c>
      <c r="M28" s="37" t="s">
        <v>16</v>
      </c>
      <c r="N28" s="45">
        <v>57</v>
      </c>
      <c r="O28" s="37"/>
      <c r="P28" s="37"/>
      <c r="Q28" s="37"/>
      <c r="R28" s="37"/>
      <c r="S28" s="37"/>
      <c r="T28" s="45"/>
      <c r="U28" s="37" t="s">
        <v>12</v>
      </c>
      <c r="V28" s="37" t="s">
        <v>14</v>
      </c>
      <c r="W28" s="37" t="s">
        <v>17</v>
      </c>
      <c r="X28" s="37" t="s">
        <v>14</v>
      </c>
      <c r="Y28" s="37" t="s">
        <v>13</v>
      </c>
      <c r="Z28" s="45">
        <v>66</v>
      </c>
      <c r="AA28" s="40" t="s">
        <v>35</v>
      </c>
      <c r="AB28" s="40" t="s">
        <v>13</v>
      </c>
      <c r="AC28" s="40" t="s">
        <v>17</v>
      </c>
      <c r="AD28" s="40" t="s">
        <v>16</v>
      </c>
      <c r="AE28" s="40" t="s">
        <v>15</v>
      </c>
      <c r="AF28" s="45">
        <v>67</v>
      </c>
      <c r="AG28" s="40" t="s">
        <v>14</v>
      </c>
      <c r="AH28" s="40" t="s">
        <v>35</v>
      </c>
      <c r="AI28" s="40" t="s">
        <v>16</v>
      </c>
      <c r="AJ28" s="40" t="s">
        <v>14</v>
      </c>
      <c r="AK28" s="40" t="s">
        <v>15</v>
      </c>
      <c r="AL28" s="45">
        <v>69</v>
      </c>
      <c r="AM28" s="40" t="s">
        <v>14</v>
      </c>
      <c r="AN28" s="40" t="s">
        <v>16</v>
      </c>
      <c r="AO28" s="40" t="s">
        <v>35</v>
      </c>
      <c r="AP28" s="40" t="s">
        <v>17</v>
      </c>
      <c r="AQ28" s="40" t="s">
        <v>12</v>
      </c>
      <c r="AR28" s="45">
        <v>72</v>
      </c>
      <c r="AS28" s="40" t="s">
        <v>16</v>
      </c>
      <c r="AT28" s="40" t="s">
        <v>13</v>
      </c>
      <c r="AU28" s="40" t="s">
        <v>17</v>
      </c>
      <c r="AV28" s="40" t="s">
        <v>12</v>
      </c>
      <c r="AW28" s="40" t="s">
        <v>35</v>
      </c>
      <c r="AX28" s="45">
        <v>77</v>
      </c>
      <c r="AY28" s="40"/>
      <c r="AZ28" s="40"/>
      <c r="BA28" s="40"/>
      <c r="BB28" s="40"/>
      <c r="BC28" s="40"/>
      <c r="BD28" s="45"/>
      <c r="BE28" s="42">
        <f t="shared" si="0"/>
        <v>408</v>
      </c>
      <c r="BF28" s="42">
        <f t="shared" si="1"/>
        <v>540</v>
      </c>
      <c r="BG28" s="43">
        <f t="shared" si="2"/>
        <v>948</v>
      </c>
      <c r="BH28" s="44">
        <f t="shared" si="3"/>
        <v>55.32467532467532</v>
      </c>
      <c r="BI28"/>
      <c r="BJ28"/>
      <c r="BK28"/>
      <c r="BL28" s="3">
        <f t="shared" si="4"/>
        <v>408</v>
      </c>
      <c r="BM28" s="3">
        <f t="shared" si="5"/>
        <v>90</v>
      </c>
      <c r="BN28" s="3">
        <f t="shared" si="6"/>
        <v>0</v>
      </c>
      <c r="BO28" s="3">
        <f t="shared" si="7"/>
        <v>90</v>
      </c>
      <c r="BP28" s="3">
        <f t="shared" si="8"/>
        <v>90</v>
      </c>
      <c r="BQ28" s="3">
        <f t="shared" si="9"/>
        <v>120</v>
      </c>
      <c r="BR28" s="3">
        <f t="shared" si="10"/>
        <v>30</v>
      </c>
      <c r="BS28" s="3">
        <f t="shared" si="11"/>
        <v>120</v>
      </c>
      <c r="BT28" s="3">
        <f t="shared" si="12"/>
        <v>0</v>
      </c>
      <c r="BV28" s="5">
        <f t="shared" si="13"/>
        <v>47.333333333333336</v>
      </c>
    </row>
    <row r="29" spans="1:74" ht="16.5" customHeight="1" thickBot="1">
      <c r="A29" s="31">
        <f ca="1">IF(G29="O",COUNTIF(G$6:INDIRECT("F"&amp;ROW()),"O"),"")</f>
        <v>19</v>
      </c>
      <c r="B29" s="33">
        <f ca="1">IF(G29="P",COUNTIF(G$6:INDIRECT("F"&amp;ROW()),"P"),"")</f>
      </c>
      <c r="C29" s="32">
        <f ca="1">IF(G29="J",COUNTIF(G$6:INDIRECT("F"&amp;ROW()),"J"),"")</f>
      </c>
      <c r="D29" s="34" t="s">
        <v>65</v>
      </c>
      <c r="E29" s="35" t="s">
        <v>40</v>
      </c>
      <c r="F29" s="36" t="s">
        <v>46</v>
      </c>
      <c r="G29" s="37" t="s">
        <v>49</v>
      </c>
      <c r="H29" s="37"/>
      <c r="I29" s="38" t="s">
        <v>16</v>
      </c>
      <c r="J29" s="37" t="s">
        <v>17</v>
      </c>
      <c r="K29" s="37" t="s">
        <v>16</v>
      </c>
      <c r="L29" s="37" t="s">
        <v>15</v>
      </c>
      <c r="M29" s="37" t="s">
        <v>13</v>
      </c>
      <c r="N29" s="45">
        <v>82</v>
      </c>
      <c r="O29" s="37"/>
      <c r="P29" s="37"/>
      <c r="Q29" s="37"/>
      <c r="R29" s="37"/>
      <c r="S29" s="37"/>
      <c r="T29" s="45"/>
      <c r="U29" s="37" t="s">
        <v>35</v>
      </c>
      <c r="V29" s="37" t="s">
        <v>16</v>
      </c>
      <c r="W29" s="37" t="s">
        <v>17</v>
      </c>
      <c r="X29" s="37" t="s">
        <v>16</v>
      </c>
      <c r="Y29" s="37" t="s">
        <v>13</v>
      </c>
      <c r="Z29" s="45">
        <v>70</v>
      </c>
      <c r="AA29" s="40" t="s">
        <v>15</v>
      </c>
      <c r="AB29" s="40" t="s">
        <v>17</v>
      </c>
      <c r="AC29" s="40" t="s">
        <v>15</v>
      </c>
      <c r="AD29" s="40" t="s">
        <v>16</v>
      </c>
      <c r="AE29" s="40" t="s">
        <v>14</v>
      </c>
      <c r="AF29" s="45">
        <v>97</v>
      </c>
      <c r="AG29" s="40" t="s">
        <v>13</v>
      </c>
      <c r="AH29" s="40" t="s">
        <v>35</v>
      </c>
      <c r="AI29" s="40" t="s">
        <v>12</v>
      </c>
      <c r="AJ29" s="40" t="s">
        <v>13</v>
      </c>
      <c r="AK29" s="40" t="s">
        <v>16</v>
      </c>
      <c r="AL29" s="45">
        <v>82</v>
      </c>
      <c r="AM29" s="40" t="s">
        <v>14</v>
      </c>
      <c r="AN29" s="40" t="s">
        <v>13</v>
      </c>
      <c r="AO29" s="40" t="s">
        <v>35</v>
      </c>
      <c r="AP29" s="40" t="s">
        <v>17</v>
      </c>
      <c r="AQ29" s="40" t="s">
        <v>12</v>
      </c>
      <c r="AR29" s="45">
        <v>91</v>
      </c>
      <c r="AS29" s="40" t="s">
        <v>12</v>
      </c>
      <c r="AT29" s="40" t="s">
        <v>16</v>
      </c>
      <c r="AU29" s="40" t="s">
        <v>15</v>
      </c>
      <c r="AV29" s="40" t="s">
        <v>12</v>
      </c>
      <c r="AW29" s="40" t="s">
        <v>35</v>
      </c>
      <c r="AX29" s="45">
        <v>52</v>
      </c>
      <c r="AY29" s="40"/>
      <c r="AZ29" s="40"/>
      <c r="BA29" s="40"/>
      <c r="BB29" s="40"/>
      <c r="BC29" s="40"/>
      <c r="BD29" s="45"/>
      <c r="BE29" s="42">
        <f t="shared" si="0"/>
        <v>474</v>
      </c>
      <c r="BF29" s="42">
        <f t="shared" si="1"/>
        <v>480</v>
      </c>
      <c r="BG29" s="43">
        <f t="shared" si="2"/>
        <v>954</v>
      </c>
      <c r="BH29" s="44">
        <f t="shared" si="3"/>
        <v>54.935064935064936</v>
      </c>
      <c r="BI29"/>
      <c r="BJ29"/>
      <c r="BK29"/>
      <c r="BL29" s="3">
        <f t="shared" si="4"/>
        <v>474</v>
      </c>
      <c r="BM29" s="3">
        <f t="shared" si="5"/>
        <v>120</v>
      </c>
      <c r="BN29" s="3">
        <f t="shared" si="6"/>
        <v>0</v>
      </c>
      <c r="BO29" s="3">
        <f t="shared" si="7"/>
        <v>90</v>
      </c>
      <c r="BP29" s="3">
        <f t="shared" si="8"/>
        <v>60</v>
      </c>
      <c r="BQ29" s="3">
        <f t="shared" si="9"/>
        <v>60</v>
      </c>
      <c r="BR29" s="3">
        <f t="shared" si="10"/>
        <v>60</v>
      </c>
      <c r="BS29" s="3">
        <f t="shared" si="11"/>
        <v>90</v>
      </c>
      <c r="BT29" s="3">
        <f t="shared" si="12"/>
        <v>0</v>
      </c>
      <c r="BV29" s="5">
        <f t="shared" si="13"/>
        <v>47</v>
      </c>
    </row>
    <row r="30" spans="1:74" ht="16.5" customHeight="1" hidden="1" thickBot="1">
      <c r="A30" s="31">
        <f ca="1">IF(G30="O",COUNTIF(G$6:INDIRECT("F"&amp;ROW()),"O"),"")</f>
      </c>
      <c r="B30" s="33">
        <f ca="1">IF(G30="P",COUNTIF(G$6:INDIRECT("F"&amp;ROW()),"P"),"")</f>
      </c>
      <c r="C30" s="32">
        <f ca="1">IF(G30="J",COUNTIF(G$6:INDIRECT("F"&amp;ROW()),"J"),"")</f>
      </c>
      <c r="D30" s="34"/>
      <c r="E30" s="46"/>
      <c r="F30" s="36"/>
      <c r="G30" s="37"/>
      <c r="H30" s="37"/>
      <c r="I30" s="38"/>
      <c r="J30" s="37"/>
      <c r="K30" s="37"/>
      <c r="L30" s="37"/>
      <c r="M30" s="37"/>
      <c r="N30" s="45"/>
      <c r="O30" s="37"/>
      <c r="P30" s="37"/>
      <c r="Q30" s="37"/>
      <c r="R30" s="37"/>
      <c r="S30" s="37"/>
      <c r="T30" s="45"/>
      <c r="U30" s="37"/>
      <c r="V30" s="37"/>
      <c r="W30" s="37"/>
      <c r="X30" s="37"/>
      <c r="Y30" s="37"/>
      <c r="Z30" s="45"/>
      <c r="AA30" s="40"/>
      <c r="AB30" s="40"/>
      <c r="AC30" s="40"/>
      <c r="AD30" s="40"/>
      <c r="AE30" s="40"/>
      <c r="AF30" s="45"/>
      <c r="AG30" s="40"/>
      <c r="AH30" s="40"/>
      <c r="AI30" s="40"/>
      <c r="AJ30" s="40"/>
      <c r="AK30" s="40"/>
      <c r="AL30" s="45"/>
      <c r="AM30" s="40"/>
      <c r="AN30" s="40"/>
      <c r="AO30" s="40"/>
      <c r="AP30" s="40"/>
      <c r="AQ30" s="40"/>
      <c r="AR30" s="45"/>
      <c r="AS30" s="40"/>
      <c r="AT30" s="40"/>
      <c r="AU30" s="40"/>
      <c r="AV30" s="40"/>
      <c r="AW30" s="53"/>
      <c r="AX30" s="45"/>
      <c r="AY30" s="40"/>
      <c r="AZ30" s="40"/>
      <c r="BA30" s="40"/>
      <c r="BB30" s="40"/>
      <c r="BC30" s="53"/>
      <c r="BD30" s="45"/>
      <c r="BE30" s="42">
        <f t="shared" si="0"/>
        <v>0</v>
      </c>
      <c r="BF30" s="42">
        <f t="shared" si="1"/>
        <v>0</v>
      </c>
      <c r="BG30" s="43">
        <f t="shared" si="2"/>
        <v>0</v>
      </c>
      <c r="BH30" s="44">
        <f t="shared" si="3"/>
      </c>
      <c r="BI30" s="44"/>
      <c r="BJ30" s="44"/>
      <c r="BK30" s="5">
        <f>IF(AND(BG29&lt;&gt;"",F29=$BK$5),VLOOKUP(1,$C$6:$BG$20,61,FALSE)/BG29*$BK$4,"")</f>
      </c>
      <c r="BL30" s="3">
        <f>N30+T30+Z30+AF30+AL30+AR30+AX30+BD30</f>
        <v>0</v>
      </c>
      <c r="BM30" s="3">
        <f>IF(I30&lt;&gt;"",IF(I30=$I$4,0,30),0)+IF(J30&lt;&gt;"",IF(J30=$J$4,0,30),0)+IF(K30&lt;&gt;"",IF(K30=$K$4,0,30),0)+IF(L30&lt;&gt;"",IF(L30=$L$4,0,30),0)+IF(M30&lt;&gt;"",IF(M30=$M$4,0,30),0)</f>
        <v>0</v>
      </c>
      <c r="BN30" s="3">
        <f>IF(O30&lt;&gt;"",IF(O30=$O$4,0,30),0)+IF(P30&lt;&gt;"",IF(P30=$P$4,0,30),0)+IF(Q30&lt;&gt;"",IF(Q30=$Q$4,0,30),0)+IF(R30&lt;&gt;"",IF(R30=$R$4,0,30),0)+IF(S30&lt;&gt;"",IF(S30=$S$4,0,30),0)</f>
        <v>0</v>
      </c>
      <c r="BO30" s="3">
        <f>IF(U30&lt;&gt;"",IF(U30=$U$4,0,30),0)+IF(V30&lt;&gt;"",IF(V30=$V$4,0,30),0)+IF(W30&lt;&gt;"",IF(W30=$W$4,0,30),0)+IF(X30&lt;&gt;"",IF(X30=$X$4,0,30),0)+IF(Y30&lt;&gt;"",IF(Y30=$Y$4,0,30),0)</f>
        <v>0</v>
      </c>
      <c r="BP30" s="3">
        <f>IF(AA30&lt;&gt;"",IF(AA30=$AA$4,0,30),0)+IF(AB30&lt;&gt;"",IF(AB30=$AB$4,0,30),0)+IF(AC30&lt;&gt;"",IF(AC30=$AC$4,0,30),0)+IF(AD30&lt;&gt;"",IF(AD30=$AD$4,0,30),0)+IF(AE30&lt;&gt;"",IF(AE30=$AE$4,0,30),0)</f>
        <v>0</v>
      </c>
      <c r="BQ30" s="3">
        <f>IF(AG30&lt;&gt;"",IF(AG30=$AG$4,0,30),0)+IF(AH30&lt;&gt;"",IF(AH30=$AH$4,0,30),0)+IF(AI30&lt;&gt;"",IF(AI30=$AI$4,0,30),0)+IF(AJ30&lt;&gt;"",IF(AJ30=$AJ$4,0,30),0)+IF(AK30&lt;&gt;"",IF(AK30=$AK$4,0,30),0)</f>
        <v>0</v>
      </c>
      <c r="BR30" s="3">
        <f>IF(AM30&lt;&gt;"",IF(AM30=$AM$4,0,30),0)+IF(AN30&lt;&gt;"",IF(AN30=$AN$4,0,30),0)+IF(AO30&lt;&gt;"",IF(AO30=$AO$4,0,30),0)+IF(AP30&lt;&gt;"",IF(AP30=$AP$4,0,30),0)+IF(AQ30&lt;&gt;"",IF(AQ30=$AQ$4,0,30),0)</f>
        <v>0</v>
      </c>
      <c r="BS30" s="3">
        <f>IF(AS30&lt;&gt;"",IF(AS30=$AS$4,0,30),0)+IF(AT30&lt;&gt;"",IF(AT30=$AT$4,0,30),0)+IF(AU30&lt;&gt;"",IF(AU30=$AU$4,0,30),0)+IF(AV30&lt;&gt;"",IF(AV30=$AV$4,0,30),0)+IF(AW30&lt;&gt;"",IF(AW30=$AW$4,0,30),0)</f>
        <v>0</v>
      </c>
      <c r="BT30" s="3">
        <f>IF(AY30&lt;&gt;"",IF(AY30=$AY$4,0,30),0)+IF(AZ30&lt;&gt;"",IF(AZ30=$AZ$4,0,30),0)+IF(BA30&lt;&gt;"",IF(BA30=$BA$4,0,30),0)+IF(BB30&lt;&gt;"",IF(BB30=$BB$4,0,30),0)+IF(BC30&lt;&gt;"",IF(BC30=$BC$4,0,30),0)</f>
        <v>0</v>
      </c>
      <c r="BV30" s="5">
        <f t="shared" si="13"/>
        <v>100</v>
      </c>
    </row>
    <row r="31" spans="1:74" ht="16.5" customHeight="1" hidden="1" thickBot="1">
      <c r="A31" s="31">
        <f ca="1">IF(G31="O",COUNTIF(G$6:INDIRECT("F"&amp;ROW()),"O"),"")</f>
      </c>
      <c r="B31" s="33">
        <f ca="1">IF(G31="P",COUNTIF(G$6:INDIRECT("F"&amp;ROW()),"P"),"")</f>
      </c>
      <c r="C31" s="32">
        <f ca="1">IF(G31="J",COUNTIF(G$6:INDIRECT("F"&amp;ROW()),"J"),"")</f>
      </c>
      <c r="D31" s="34"/>
      <c r="E31" s="52"/>
      <c r="F31" s="36"/>
      <c r="G31" s="37"/>
      <c r="H31" s="37"/>
      <c r="I31" s="38"/>
      <c r="J31" s="37"/>
      <c r="K31" s="37"/>
      <c r="L31" s="37"/>
      <c r="M31" s="37"/>
      <c r="N31" s="45"/>
      <c r="O31" s="37"/>
      <c r="P31" s="37"/>
      <c r="Q31" s="37"/>
      <c r="R31" s="37"/>
      <c r="S31" s="37"/>
      <c r="T31" s="45"/>
      <c r="U31" s="37"/>
      <c r="V31" s="37"/>
      <c r="W31" s="37"/>
      <c r="X31" s="37"/>
      <c r="Y31" s="37"/>
      <c r="Z31" s="45"/>
      <c r="AA31" s="40"/>
      <c r="AB31" s="40"/>
      <c r="AC31" s="40"/>
      <c r="AD31" s="40"/>
      <c r="AE31" s="40"/>
      <c r="AF31" s="45"/>
      <c r="AG31" s="40"/>
      <c r="AH31" s="40"/>
      <c r="AI31" s="40"/>
      <c r="AJ31" s="40"/>
      <c r="AK31" s="40"/>
      <c r="AL31" s="45"/>
      <c r="AM31" s="40"/>
      <c r="AN31" s="40"/>
      <c r="AO31" s="40"/>
      <c r="AP31" s="40"/>
      <c r="AQ31" s="40"/>
      <c r="AR31" s="45"/>
      <c r="AS31" s="40"/>
      <c r="AT31" s="40"/>
      <c r="AU31" s="40"/>
      <c r="AV31" s="40"/>
      <c r="AW31" s="53"/>
      <c r="AX31" s="45"/>
      <c r="AY31" s="40"/>
      <c r="AZ31" s="40"/>
      <c r="BA31" s="40"/>
      <c r="BB31" s="40"/>
      <c r="BC31" s="53"/>
      <c r="BD31" s="45"/>
      <c r="BE31" s="42">
        <f t="shared" si="0"/>
        <v>0</v>
      </c>
      <c r="BF31" s="42">
        <f t="shared" si="1"/>
        <v>0</v>
      </c>
      <c r="BG31" s="43">
        <f t="shared" si="2"/>
        <v>0</v>
      </c>
      <c r="BH31" s="44">
        <f t="shared" si="3"/>
      </c>
      <c r="BI31" s="44"/>
      <c r="BJ31" s="44"/>
      <c r="BK31" s="5" t="e">
        <f>IF(AND(BG30&lt;&gt;"",F30=$BK$5),VLOOKUP(1,$C$6:$BG$20,61,FALSE)/BG30*$BK$4,"")</f>
        <v>#REF!</v>
      </c>
      <c r="BL31" s="3">
        <f>N31+T31+Z31+AF31+AL31+AR31+AX31+BD31</f>
        <v>0</v>
      </c>
      <c r="BM31" s="3">
        <f>IF(I31&lt;&gt;"",IF(I31=$I$4,0,30),0)+IF(J31&lt;&gt;"",IF(J31=$J$4,0,30),0)+IF(K31&lt;&gt;"",IF(K31=$K$4,0,30),0)+IF(L31&lt;&gt;"",IF(L31=$L$4,0,30),0)+IF(M31&lt;&gt;"",IF(M31=$M$4,0,30),0)</f>
        <v>0</v>
      </c>
      <c r="BN31" s="3">
        <f>IF(O31&lt;&gt;"",IF(O31=$O$4,0,30),0)+IF(P31&lt;&gt;"",IF(P31=$P$4,0,30),0)+IF(Q31&lt;&gt;"",IF(Q31=$Q$4,0,30),0)+IF(R31&lt;&gt;"",IF(R31=$R$4,0,30),0)+IF(S31&lt;&gt;"",IF(S31=$S$4,0,30),0)</f>
        <v>0</v>
      </c>
      <c r="BO31" s="3">
        <f>IF(U31&lt;&gt;"",IF(U31=$U$4,0,30),0)+IF(V31&lt;&gt;"",IF(V31=$V$4,0,30),0)+IF(W31&lt;&gt;"",IF(W31=$W$4,0,30),0)+IF(X31&lt;&gt;"",IF(X31=$X$4,0,30),0)+IF(Y31&lt;&gt;"",IF(Y31=$Y$4,0,30),0)</f>
        <v>0</v>
      </c>
      <c r="BP31" s="3">
        <f>IF(AA31&lt;&gt;"",IF(AA31=$AA$4,0,30),0)+IF(AB31&lt;&gt;"",IF(AB31=$AB$4,0,30),0)+IF(AC31&lt;&gt;"",IF(AC31=$AC$4,0,30),0)+IF(AD31&lt;&gt;"",IF(AD31=$AD$4,0,30),0)+IF(AE31&lt;&gt;"",IF(AE31=$AE$4,0,30),0)</f>
        <v>0</v>
      </c>
      <c r="BQ31" s="3">
        <f>IF(AG31&lt;&gt;"",IF(AG31=$AG$4,0,30),0)+IF(AH31&lt;&gt;"",IF(AH31=$AH$4,0,30),0)+IF(AI31&lt;&gt;"",IF(AI31=$AI$4,0,30),0)+IF(AJ31&lt;&gt;"",IF(AJ31=$AJ$4,0,30),0)+IF(AK31&lt;&gt;"",IF(AK31=$AK$4,0,30),0)</f>
        <v>0</v>
      </c>
      <c r="BR31" s="3">
        <f>IF(AM31&lt;&gt;"",IF(AM31=$AM$4,0,30),0)+IF(AN31&lt;&gt;"",IF(AN31=$AN$4,0,30),0)+IF(AO31&lt;&gt;"",IF(AO31=$AO$4,0,30),0)+IF(AP31&lt;&gt;"",IF(AP31=$AP$4,0,30),0)+IF(AQ31&lt;&gt;"",IF(AQ31=$AQ$4,0,30),0)</f>
        <v>0</v>
      </c>
      <c r="BS31" s="3">
        <f>IF(AS31&lt;&gt;"",IF(AS31=$AS$4,0,30),0)+IF(AT31&lt;&gt;"",IF(AT31=$AT$4,0,30),0)+IF(AU31&lt;&gt;"",IF(AU31=$AU$4,0,30),0)+IF(AV31&lt;&gt;"",IF(AV31=$AV$4,0,30),0)+IF(AW31&lt;&gt;"",IF(AW31=$AW$4,0,30),0)</f>
        <v>0</v>
      </c>
      <c r="BT31" s="3">
        <f>IF(AY31&lt;&gt;"",IF(AY31=$AY$4,0,30),0)+IF(AZ31&lt;&gt;"",IF(AZ31=$AZ$4,0,30),0)+IF(BA31&lt;&gt;"",IF(BA31=$BA$4,0,30),0)+IF(BB31&lt;&gt;"",IF(BB31=$BB$4,0,30),0)+IF(BC31&lt;&gt;"",IF(BC31=$BC$4,0,30),0)</f>
        <v>0</v>
      </c>
      <c r="BV31" s="5">
        <f t="shared" si="13"/>
        <v>100</v>
      </c>
    </row>
    <row r="32" spans="1:74" ht="16.5" customHeight="1" hidden="1" thickBot="1">
      <c r="A32" s="31">
        <f ca="1">IF(G32="O",COUNTIF(G$6:INDIRECT("F"&amp;ROW()),"O"),"")</f>
      </c>
      <c r="B32" s="33">
        <f ca="1">IF(G32="P",COUNTIF(G$6:INDIRECT("F"&amp;ROW()),"P"),"")</f>
      </c>
      <c r="C32" s="32">
        <f ca="1">IF(G32="J",COUNTIF(G$6:INDIRECT("F"&amp;ROW()),"J"),"")</f>
      </c>
      <c r="D32" s="34"/>
      <c r="E32" s="52"/>
      <c r="F32" s="36"/>
      <c r="G32" s="37"/>
      <c r="H32" s="37"/>
      <c r="I32" s="38"/>
      <c r="J32" s="37"/>
      <c r="K32" s="37"/>
      <c r="L32" s="37"/>
      <c r="M32" s="37"/>
      <c r="N32" s="45"/>
      <c r="O32" s="37"/>
      <c r="P32" s="37"/>
      <c r="Q32" s="37"/>
      <c r="R32" s="37"/>
      <c r="S32" s="37"/>
      <c r="T32" s="45"/>
      <c r="U32" s="37"/>
      <c r="V32" s="37"/>
      <c r="W32" s="37"/>
      <c r="X32" s="37"/>
      <c r="Y32" s="37"/>
      <c r="Z32" s="45"/>
      <c r="AA32" s="40"/>
      <c r="AB32" s="40"/>
      <c r="AC32" s="40"/>
      <c r="AD32" s="40"/>
      <c r="AE32" s="40"/>
      <c r="AF32" s="45"/>
      <c r="AG32" s="40"/>
      <c r="AH32" s="40"/>
      <c r="AI32" s="40"/>
      <c r="AJ32" s="40"/>
      <c r="AK32" s="40"/>
      <c r="AL32" s="45"/>
      <c r="AM32" s="40"/>
      <c r="AN32" s="40"/>
      <c r="AO32" s="40"/>
      <c r="AP32" s="40"/>
      <c r="AQ32" s="40"/>
      <c r="AR32" s="45"/>
      <c r="AS32" s="40"/>
      <c r="AT32" s="40"/>
      <c r="AU32" s="40"/>
      <c r="AV32" s="40"/>
      <c r="AW32" s="53"/>
      <c r="AX32" s="45"/>
      <c r="AY32" s="40"/>
      <c r="AZ32" s="40"/>
      <c r="BA32" s="40"/>
      <c r="BB32" s="40"/>
      <c r="BC32" s="53"/>
      <c r="BD32" s="45"/>
      <c r="BE32" s="42">
        <f t="shared" si="0"/>
        <v>0</v>
      </c>
      <c r="BF32" s="42">
        <f t="shared" si="1"/>
        <v>0</v>
      </c>
      <c r="BG32" s="43">
        <f t="shared" si="2"/>
        <v>0</v>
      </c>
      <c r="BH32" s="44">
        <f t="shared" si="3"/>
      </c>
      <c r="BI32" s="44"/>
      <c r="BJ32" s="44"/>
      <c r="BK32" s="5" t="e">
        <f>IF(AND(BG31&lt;&gt;"",F31=$BK$5),VLOOKUP(1,$C$6:$BG$20,61,FALSE)/BG31*$BK$4,"")</f>
        <v>#REF!</v>
      </c>
      <c r="BL32" s="3">
        <f>N32+T32+Z32+AF32+AL32+AR32+AX32+BD32</f>
        <v>0</v>
      </c>
      <c r="BM32" s="3">
        <f>IF(I32&lt;&gt;"",IF(I32=$I$4,0,30),0)+IF(J32&lt;&gt;"",IF(J32=$J$4,0,30),0)+IF(K32&lt;&gt;"",IF(K32=$K$4,0,30),0)+IF(L32&lt;&gt;"",IF(L32=$L$4,0,30),0)+IF(M32&lt;&gt;"",IF(M32=$M$4,0,30),0)</f>
        <v>0</v>
      </c>
      <c r="BN32" s="3">
        <f>IF(O32&lt;&gt;"",IF(O32=$O$4,0,30),0)+IF(P32&lt;&gt;"",IF(P32=$P$4,0,30),0)+IF(Q32&lt;&gt;"",IF(Q32=$Q$4,0,30),0)+IF(R32&lt;&gt;"",IF(R32=$R$4,0,30),0)+IF(S32&lt;&gt;"",IF(S32=$S$4,0,30),0)</f>
        <v>0</v>
      </c>
      <c r="BO32" s="3">
        <f>IF(U32&lt;&gt;"",IF(U32=$U$4,0,30),0)+IF(V32&lt;&gt;"",IF(V32=$V$4,0,30),0)+IF(W32&lt;&gt;"",IF(W32=$W$4,0,30),0)+IF(X32&lt;&gt;"",IF(X32=$X$4,0,30),0)+IF(Y32&lt;&gt;"",IF(Y32=$Y$4,0,30),0)</f>
        <v>0</v>
      </c>
      <c r="BP32" s="3">
        <f>IF(AA32&lt;&gt;"",IF(AA32=$AA$4,0,30),0)+IF(AB32&lt;&gt;"",IF(AB32=$AB$4,0,30),0)+IF(AC32&lt;&gt;"",IF(AC32=$AC$4,0,30),0)+IF(AD32&lt;&gt;"",IF(AD32=$AD$4,0,30),0)+IF(AE32&lt;&gt;"",IF(AE32=$AE$4,0,30),0)</f>
        <v>0</v>
      </c>
      <c r="BQ32" s="3">
        <f>IF(AG32&lt;&gt;"",IF(AG32=$AG$4,0,30),0)+IF(AH32&lt;&gt;"",IF(AH32=$AH$4,0,30),0)+IF(AI32&lt;&gt;"",IF(AI32=$AI$4,0,30),0)+IF(AJ32&lt;&gt;"",IF(AJ32=$AJ$4,0,30),0)+IF(AK32&lt;&gt;"",IF(AK32=$AK$4,0,30),0)</f>
        <v>0</v>
      </c>
      <c r="BR32" s="3">
        <f>IF(AM32&lt;&gt;"",IF(AM32=$AM$4,0,30),0)+IF(AN32&lt;&gt;"",IF(AN32=$AN$4,0,30),0)+IF(AO32&lt;&gt;"",IF(AO32=$AO$4,0,30),0)+IF(AP32&lt;&gt;"",IF(AP32=$AP$4,0,30),0)+IF(AQ32&lt;&gt;"",IF(AQ32=$AQ$4,0,30),0)</f>
        <v>0</v>
      </c>
      <c r="BS32" s="3">
        <f>IF(AS32&lt;&gt;"",IF(AS32=$AS$4,0,30),0)+IF(AT32&lt;&gt;"",IF(AT32=$AT$4,0,30),0)+IF(AU32&lt;&gt;"",IF(AU32=$AU$4,0,30),0)+IF(AV32&lt;&gt;"",IF(AV32=$AV$4,0,30),0)+IF(AW32&lt;&gt;"",IF(AW32=$AW$4,0,30),0)</f>
        <v>0</v>
      </c>
      <c r="BT32" s="3">
        <f>IF(AY32&lt;&gt;"",IF(AY32=$AY$4,0,30),0)+IF(AZ32&lt;&gt;"",IF(AZ32=$AZ$4,0,30),0)+IF(BA32&lt;&gt;"",IF(BA32=$BA$4,0,30),0)+IF(BB32&lt;&gt;"",IF(BB32=$BB$4,0,30),0)+IF(BC32&lt;&gt;"",IF(BC32=$BC$4,0,30),0)</f>
        <v>0</v>
      </c>
      <c r="BV32" s="5">
        <f t="shared" si="13"/>
        <v>100</v>
      </c>
    </row>
    <row r="33" spans="1:74" ht="16.5" customHeight="1" hidden="1" thickBot="1">
      <c r="A33" s="31">
        <f ca="1">IF(G33="O",COUNTIF(G$6:INDIRECT("F"&amp;ROW()),"O"),"")</f>
      </c>
      <c r="B33" s="33">
        <f ca="1">IF(G33="P",COUNTIF(G$6:INDIRECT("F"&amp;ROW()),"P"),"")</f>
      </c>
      <c r="C33" s="32">
        <f ca="1">IF(G33="J",COUNTIF(G$6:INDIRECT("F"&amp;ROW()),"J"),"")</f>
      </c>
      <c r="D33" s="34"/>
      <c r="E33" s="83"/>
      <c r="F33" s="54"/>
      <c r="G33" s="37"/>
      <c r="H33" s="55"/>
      <c r="I33" s="56"/>
      <c r="J33" s="55"/>
      <c r="K33" s="55"/>
      <c r="L33" s="55"/>
      <c r="M33" s="55"/>
      <c r="N33" s="45"/>
      <c r="O33" s="37"/>
      <c r="P33" s="37"/>
      <c r="Q33" s="37"/>
      <c r="R33" s="37"/>
      <c r="S33" s="37"/>
      <c r="T33" s="45"/>
      <c r="U33" s="37"/>
      <c r="V33" s="37"/>
      <c r="W33" s="37"/>
      <c r="X33" s="37"/>
      <c r="Y33" s="37"/>
      <c r="Z33" s="45"/>
      <c r="AA33" s="40"/>
      <c r="AB33" s="40"/>
      <c r="AC33" s="40"/>
      <c r="AD33" s="40"/>
      <c r="AE33" s="40"/>
      <c r="AF33" s="45"/>
      <c r="AG33" s="40"/>
      <c r="AH33" s="40"/>
      <c r="AI33" s="40"/>
      <c r="AJ33" s="40"/>
      <c r="AK33" s="40"/>
      <c r="AL33" s="45"/>
      <c r="AM33" s="40"/>
      <c r="AN33" s="40"/>
      <c r="AO33" s="40"/>
      <c r="AP33" s="40"/>
      <c r="AQ33" s="40"/>
      <c r="AR33" s="45"/>
      <c r="AS33" s="40"/>
      <c r="AT33" s="40"/>
      <c r="AU33" s="40"/>
      <c r="AV33" s="40"/>
      <c r="AW33" s="57"/>
      <c r="AX33" s="45"/>
      <c r="AY33" s="40"/>
      <c r="AZ33" s="40"/>
      <c r="BA33" s="40"/>
      <c r="BB33" s="40"/>
      <c r="BC33" s="57"/>
      <c r="BD33" s="45"/>
      <c r="BE33" s="42">
        <f t="shared" si="0"/>
        <v>0</v>
      </c>
      <c r="BF33" s="42">
        <f t="shared" si="1"/>
        <v>0</v>
      </c>
      <c r="BG33" s="43">
        <f t="shared" si="2"/>
        <v>0</v>
      </c>
      <c r="BH33" s="44">
        <f t="shared" si="3"/>
      </c>
      <c r="BI33" s="44"/>
      <c r="BJ33" s="44"/>
      <c r="BK33" s="5" t="e">
        <f>IF(AND(BG32&lt;&gt;"",F32=$BK$5),VLOOKUP(1,$C$6:$BG$18,61,FALSE)/BG32*$BK$4,"")</f>
        <v>#REF!</v>
      </c>
      <c r="BL33" s="3">
        <f>N33+T33+Z33+AF33+AL33+AR33+AX33+BD33</f>
        <v>0</v>
      </c>
      <c r="BM33" s="3">
        <f>IF(I33&lt;&gt;"",IF(I33=$I$4,0,30),0)+IF(J33&lt;&gt;"",IF(J33=$J$4,0,30),0)+IF(K33&lt;&gt;"",IF(K33=$K$4,0,30),0)+IF(L33&lt;&gt;"",IF(L33=$L$4,0,30),0)+IF(M33&lt;&gt;"",IF(M33=$M$4,0,30),0)</f>
        <v>0</v>
      </c>
      <c r="BN33" s="3">
        <f>IF(O33&lt;&gt;"",IF(O33=$O$4,0,30),0)+IF(P33&lt;&gt;"",IF(P33=$P$4,0,30),0)+IF(Q33&lt;&gt;"",IF(Q33=$Q$4,0,30),0)+IF(R33&lt;&gt;"",IF(R33=$R$4,0,30),0)+IF(S33&lt;&gt;"",IF(S33=$S$4,0,30),0)</f>
        <v>0</v>
      </c>
      <c r="BO33" s="3">
        <f>IF(U33&lt;&gt;"",IF(U33=$U$4,0,30),0)+IF(V33&lt;&gt;"",IF(V33=$V$4,0,30),0)+IF(W33&lt;&gt;"",IF(W33=$W$4,0,30),0)+IF(X33&lt;&gt;"",IF(X33=$X$4,0,30),0)+IF(Y33&lt;&gt;"",IF(Y33=$Y$4,0,30),0)</f>
        <v>0</v>
      </c>
      <c r="BP33" s="3">
        <f>IF(AA33&lt;&gt;"",IF(AA33=$AA$4,0,30),0)+IF(AB33&lt;&gt;"",IF(AB33=$AB$4,0,30),0)+IF(AC33&lt;&gt;"",IF(AC33=$AC$4,0,30),0)+IF(AD33&lt;&gt;"",IF(AD33=$AD$4,0,30),0)+IF(AE33&lt;&gt;"",IF(AE33=$AE$4,0,30),0)</f>
        <v>0</v>
      </c>
      <c r="BQ33" s="3">
        <f>IF(AG33&lt;&gt;"",IF(AG33=$AG$4,0,30),0)+IF(AH33&lt;&gt;"",IF(AH33=$AH$4,0,30),0)+IF(AI33&lt;&gt;"",IF(AI33=$AI$4,0,30),0)+IF(AJ33&lt;&gt;"",IF(AJ33=$AJ$4,0,30),0)+IF(AK33&lt;&gt;"",IF(AK33=$AK$4,0,30),0)</f>
        <v>0</v>
      </c>
      <c r="BR33" s="3">
        <f>IF(AM33&lt;&gt;"",IF(AM33=$AM$4,0,30),0)+IF(AN33&lt;&gt;"",IF(AN33=$AN$4,0,30),0)+IF(AO33&lt;&gt;"",IF(AO33=$AO$4,0,30),0)+IF(AP33&lt;&gt;"",IF(AP33=$AP$4,0,30),0)+IF(AQ33&lt;&gt;"",IF(AQ33=$AQ$4,0,30),0)</f>
        <v>0</v>
      </c>
      <c r="BS33" s="3">
        <f>IF(AS33&lt;&gt;"",IF(AS33=$AS$4,0,30),0)+IF(AT33&lt;&gt;"",IF(AT33=$AT$4,0,30),0)+IF(AU33&lt;&gt;"",IF(AU33=$AU$4,0,30),0)+IF(AV33&lt;&gt;"",IF(AV33=$AV$4,0,30),0)+IF(AW33&lt;&gt;"",IF(AW33=$AW$4,0,30),0)</f>
        <v>0</v>
      </c>
      <c r="BT33" s="3">
        <f>IF(AY33&lt;&gt;"",IF(AY33=$AY$4,0,30),0)+IF(AZ33&lt;&gt;"",IF(AZ33=$AZ$4,0,30),0)+IF(BA33&lt;&gt;"",IF(BA33=$BA$4,0,30),0)+IF(BB33&lt;&gt;"",IF(BB33=$BB$4,0,30),0)+IF(BC33&lt;&gt;"",IF(BC33=$BC$4,0,30),0)</f>
        <v>0</v>
      </c>
      <c r="BV33" s="5">
        <f t="shared" si="13"/>
        <v>100</v>
      </c>
    </row>
    <row r="34" spans="1:74" ht="16.5" customHeight="1" hidden="1" thickBot="1">
      <c r="A34" s="31">
        <f ca="1">IF(G34="O",COUNTIF(G$6:INDIRECT("F"&amp;ROW()),"O"),"")</f>
      </c>
      <c r="B34" s="33">
        <f ca="1">IF(G34="P",COUNTIF(G$6:INDIRECT("F"&amp;ROW()),"P"),"")</f>
      </c>
      <c r="C34" s="32">
        <f ca="1">IF(G34="J",COUNTIF(G$6:INDIRECT("F"&amp;ROW()),"J"),"")</f>
      </c>
      <c r="D34" s="34"/>
      <c r="E34" s="83"/>
      <c r="F34" s="54"/>
      <c r="G34" s="37"/>
      <c r="H34" s="55"/>
      <c r="I34" s="56"/>
      <c r="J34" s="55"/>
      <c r="K34" s="55"/>
      <c r="L34" s="55"/>
      <c r="M34" s="55"/>
      <c r="N34" s="45"/>
      <c r="O34" s="37"/>
      <c r="P34" s="37"/>
      <c r="Q34" s="37"/>
      <c r="R34" s="37"/>
      <c r="S34" s="37"/>
      <c r="T34" s="45"/>
      <c r="U34" s="37"/>
      <c r="V34" s="37"/>
      <c r="W34" s="37"/>
      <c r="X34" s="37"/>
      <c r="Y34" s="37"/>
      <c r="Z34" s="45"/>
      <c r="AA34" s="40"/>
      <c r="AB34" s="40"/>
      <c r="AC34" s="40"/>
      <c r="AD34" s="40"/>
      <c r="AE34" s="40"/>
      <c r="AF34" s="45"/>
      <c r="AG34" s="40"/>
      <c r="AH34" s="40"/>
      <c r="AI34" s="40"/>
      <c r="AJ34" s="40"/>
      <c r="AK34" s="40"/>
      <c r="AL34" s="45"/>
      <c r="AM34" s="40"/>
      <c r="AN34" s="40"/>
      <c r="AO34" s="40"/>
      <c r="AP34" s="40"/>
      <c r="AQ34" s="40"/>
      <c r="AR34" s="45"/>
      <c r="AS34" s="40"/>
      <c r="AT34" s="40"/>
      <c r="AU34" s="40"/>
      <c r="AV34" s="40"/>
      <c r="AW34" s="57"/>
      <c r="AX34" s="45"/>
      <c r="AY34" s="40"/>
      <c r="AZ34" s="40"/>
      <c r="BA34" s="40"/>
      <c r="BB34" s="40"/>
      <c r="BC34" s="57"/>
      <c r="BD34" s="45"/>
      <c r="BE34" s="42">
        <f t="shared" si="0"/>
        <v>0</v>
      </c>
      <c r="BF34" s="42">
        <f t="shared" si="1"/>
        <v>0</v>
      </c>
      <c r="BG34" s="43">
        <f t="shared" si="2"/>
        <v>0</v>
      </c>
      <c r="BH34" s="44">
        <f t="shared" si="3"/>
      </c>
      <c r="BI34" s="44"/>
      <c r="BJ34" s="44"/>
      <c r="BK34" s="5" t="e">
        <f>IF(AND(BG33&lt;&gt;"",F33=$BK$5),VLOOKUP(1,$C$6:$BG$18,61,FALSE)/BG33*$BK$4,"")</f>
        <v>#REF!</v>
      </c>
      <c r="BL34" s="3">
        <f>N34+T34+Z34+AF34+AL34+AR34+AX34+BD34</f>
        <v>0</v>
      </c>
      <c r="BM34" s="3">
        <f>IF(I34&lt;&gt;"",IF(I34=$I$4,0,30),0)+IF(J34&lt;&gt;"",IF(J34=$J$4,0,30),0)+IF(K34&lt;&gt;"",IF(K34=$K$4,0,30),0)+IF(L34&lt;&gt;"",IF(L34=$L$4,0,30),0)+IF(M34&lt;&gt;"",IF(M34=$M$4,0,30),0)</f>
        <v>0</v>
      </c>
      <c r="BN34" s="3">
        <f>IF(O34&lt;&gt;"",IF(O34=$O$4,0,30),0)+IF(P34&lt;&gt;"",IF(P34=$P$4,0,30),0)+IF(Q34&lt;&gt;"",IF(Q34=$Q$4,0,30),0)+IF(R34&lt;&gt;"",IF(R34=$R$4,0,30),0)+IF(S34&lt;&gt;"",IF(S34=$S$4,0,30),0)</f>
        <v>0</v>
      </c>
      <c r="BO34" s="3">
        <f>IF(U34&lt;&gt;"",IF(U34=$U$4,0,30),0)+IF(V34&lt;&gt;"",IF(V34=$V$4,0,30),0)+IF(W34&lt;&gt;"",IF(W34=$W$4,0,30),0)+IF(X34&lt;&gt;"",IF(X34=$X$4,0,30),0)+IF(Y34&lt;&gt;"",IF(Y34=$Y$4,0,30),0)</f>
        <v>0</v>
      </c>
      <c r="BP34" s="3">
        <f>IF(AA34&lt;&gt;"",IF(AA34=$AA$4,0,30),0)+IF(AB34&lt;&gt;"",IF(AB34=$AB$4,0,30),0)+IF(AC34&lt;&gt;"",IF(AC34=$AC$4,0,30),0)+IF(AD34&lt;&gt;"",IF(AD34=$AD$4,0,30),0)+IF(AE34&lt;&gt;"",IF(AE34=$AE$4,0,30),0)</f>
        <v>0</v>
      </c>
      <c r="BQ34" s="3">
        <f>IF(AG34&lt;&gt;"",IF(AG34=$AG$4,0,30),0)+IF(AH34&lt;&gt;"",IF(AH34=$AH$4,0,30),0)+IF(AI34&lt;&gt;"",IF(AI34=$AI$4,0,30),0)+IF(AJ34&lt;&gt;"",IF(AJ34=$AJ$4,0,30),0)+IF(AK34&lt;&gt;"",IF(AK34=$AK$4,0,30),0)</f>
        <v>0</v>
      </c>
      <c r="BR34" s="3">
        <f>IF(AM34&lt;&gt;"",IF(AM34=$AM$4,0,30),0)+IF(AN34&lt;&gt;"",IF(AN34=$AN$4,0,30),0)+IF(AO34&lt;&gt;"",IF(AO34=$AO$4,0,30),0)+IF(AP34&lt;&gt;"",IF(AP34=$AP$4,0,30),0)+IF(AQ34&lt;&gt;"",IF(AQ34=$AQ$4,0,30),0)</f>
        <v>0</v>
      </c>
      <c r="BS34" s="3">
        <f>IF(AS34&lt;&gt;"",IF(AS34=$AS$4,0,30),0)+IF(AT34&lt;&gt;"",IF(AT34=$AT$4,0,30),0)+IF(AU34&lt;&gt;"",IF(AU34=$AU$4,0,30),0)+IF(AV34&lt;&gt;"",IF(AV34=$AV$4,0,30),0)+IF(AW34&lt;&gt;"",IF(AW34=$AW$4,0,30),0)</f>
        <v>0</v>
      </c>
      <c r="BT34" s="3">
        <f>IF(AY34&lt;&gt;"",IF(AY34=$AY$4,0,30),0)+IF(AZ34&lt;&gt;"",IF(AZ34=$AZ$4,0,30),0)+IF(BA34&lt;&gt;"",IF(BA34=$BA$4,0,30),0)+IF(BB34&lt;&gt;"",IF(BB34=$BB$4,0,30),0)+IF(BC34&lt;&gt;"",IF(BC34=$BC$4,0,30),0)</f>
        <v>0</v>
      </c>
      <c r="BV34" s="5">
        <f t="shared" si="13"/>
        <v>100</v>
      </c>
    </row>
    <row r="35" spans="1:74" ht="16.5" customHeight="1" hidden="1" thickBot="1">
      <c r="A35" s="31">
        <f ca="1">IF(G35="O",COUNTIF(G$6:INDIRECT("F"&amp;ROW()),"O"),"")</f>
      </c>
      <c r="B35" s="33">
        <f ca="1">IF(G35="P",COUNTIF(G$6:INDIRECT("F"&amp;ROW()),"P"),"")</f>
      </c>
      <c r="C35" s="32">
        <f ca="1">IF(G35="J",COUNTIF(G$6:INDIRECT("F"&amp;ROW()),"J"),"")</f>
      </c>
      <c r="D35" s="34"/>
      <c r="E35" s="84"/>
      <c r="F35" s="59"/>
      <c r="G35" s="37"/>
      <c r="H35" s="60"/>
      <c r="I35" s="61"/>
      <c r="J35" s="60"/>
      <c r="K35" s="55"/>
      <c r="L35" s="60"/>
      <c r="M35" s="55"/>
      <c r="N35" s="62"/>
      <c r="O35" s="63"/>
      <c r="P35" s="55"/>
      <c r="Q35" s="63"/>
      <c r="R35" s="49"/>
      <c r="S35" s="49"/>
      <c r="T35" s="62"/>
      <c r="U35" s="49"/>
      <c r="V35" s="49"/>
      <c r="W35" s="49"/>
      <c r="X35" s="49"/>
      <c r="Y35" s="49"/>
      <c r="Z35" s="62"/>
      <c r="AA35" s="51"/>
      <c r="AB35" s="51"/>
      <c r="AC35" s="51"/>
      <c r="AD35" s="51"/>
      <c r="AE35" s="51"/>
      <c r="AF35" s="62"/>
      <c r="AG35" s="51"/>
      <c r="AH35" s="51"/>
      <c r="AI35" s="51"/>
      <c r="AJ35" s="51"/>
      <c r="AK35" s="51"/>
      <c r="AL35" s="62"/>
      <c r="AM35" s="51"/>
      <c r="AN35" s="51"/>
      <c r="AO35" s="51"/>
      <c r="AP35" s="51"/>
      <c r="AQ35" s="51"/>
      <c r="AR35" s="62"/>
      <c r="AS35" s="40"/>
      <c r="AT35" s="40"/>
      <c r="AU35" s="40"/>
      <c r="AV35" s="40"/>
      <c r="AW35" s="64"/>
      <c r="AX35" s="45"/>
      <c r="AY35" s="40"/>
      <c r="AZ35" s="40"/>
      <c r="BA35" s="40"/>
      <c r="BB35" s="40"/>
      <c r="BC35" s="64"/>
      <c r="BD35" s="45"/>
      <c r="BE35" s="42">
        <f t="shared" si="0"/>
        <v>0</v>
      </c>
      <c r="BF35" s="42">
        <f t="shared" si="1"/>
        <v>0</v>
      </c>
      <c r="BG35" s="43">
        <f t="shared" si="2"/>
        <v>0</v>
      </c>
      <c r="BH35" s="44">
        <f t="shared" si="3"/>
      </c>
      <c r="BI35" s="44"/>
      <c r="BJ35" s="44"/>
      <c r="BK35" s="5" t="e">
        <f>IF(AND(BG34&lt;&gt;"",F34=$BK$5),VLOOKUP(1,$C$6:$BG$18,61,FALSE)/BG34*$BK$4,"")</f>
        <v>#REF!</v>
      </c>
      <c r="BL35" s="3">
        <f>N35+T35+Z35+AF35+AL35+AR35+AX35+BD35</f>
        <v>0</v>
      </c>
      <c r="BM35" s="3">
        <f>IF(I35&lt;&gt;"",IF(I35=$I$4,0,30),0)+IF(J35&lt;&gt;"",IF(J35=$J$4,0,30),0)+IF(K35&lt;&gt;"",IF(K35=$K$4,0,30),0)+IF(L35&lt;&gt;"",IF(L35=$L$4,0,30),0)+IF(M35&lt;&gt;"",IF(M35=$M$4,0,30),0)</f>
        <v>0</v>
      </c>
      <c r="BN35" s="3">
        <f>IF(O35&lt;&gt;"",IF(O35=$O$4,0,30),0)+IF(P35&lt;&gt;"",IF(P35=$P$4,0,30),0)+IF(Q35&lt;&gt;"",IF(Q35=$Q$4,0,30),0)+IF(R35&lt;&gt;"",IF(R35=$R$4,0,30),0)+IF(S35&lt;&gt;"",IF(S35=$S$4,0,30),0)</f>
        <v>0</v>
      </c>
      <c r="BO35" s="3">
        <f>IF(U35&lt;&gt;"",IF(U35=$U$4,0,30),0)+IF(V35&lt;&gt;"",IF(V35=$V$4,0,30),0)+IF(W35&lt;&gt;"",IF(W35=$W$4,0,30),0)+IF(X35&lt;&gt;"",IF(X35=$X$4,0,30),0)+IF(Y35&lt;&gt;"",IF(Y35=$Y$4,0,30),0)</f>
        <v>0</v>
      </c>
      <c r="BP35" s="3">
        <f>IF(AA35&lt;&gt;"",IF(AA35=$AA$4,0,30),0)+IF(AB35&lt;&gt;"",IF(AB35=$AB$4,0,30),0)+IF(AC35&lt;&gt;"",IF(AC35=$AC$4,0,30),0)+IF(AD35&lt;&gt;"",IF(AD35=$AD$4,0,30),0)+IF(AE35&lt;&gt;"",IF(AE35=$AE$4,0,30),0)</f>
        <v>0</v>
      </c>
      <c r="BQ35" s="3">
        <f>IF(AG35&lt;&gt;"",IF(AG35=$AG$4,0,30),0)+IF(AH35&lt;&gt;"",IF(AH35=$AH$4,0,30),0)+IF(AI35&lt;&gt;"",IF(AI35=$AI$4,0,30),0)+IF(AJ35&lt;&gt;"",IF(AJ35=$AJ$4,0,30),0)+IF(AK35&lt;&gt;"",IF(AK35=$AK$4,0,30),0)</f>
        <v>0</v>
      </c>
      <c r="BR35" s="3">
        <f>IF(AM35&lt;&gt;"",IF(AM35=$AM$4,0,30),0)+IF(AN35&lt;&gt;"",IF(AN35=$AN$4,0,30),0)+IF(AO35&lt;&gt;"",IF(AO35=$AO$4,0,30),0)+IF(AP35&lt;&gt;"",IF(AP35=$AP$4,0,30),0)+IF(AQ35&lt;&gt;"",IF(AQ35=$AQ$4,0,30),0)</f>
        <v>0</v>
      </c>
      <c r="BS35" s="3">
        <f>IF(AS35&lt;&gt;"",IF(AS35=$AS$4,0,30),0)+IF(AT35&lt;&gt;"",IF(AT35=$AT$4,0,30),0)+IF(AU35&lt;&gt;"",IF(AU35=$AU$4,0,30),0)+IF(AV35&lt;&gt;"",IF(AV35=$AV$4,0,30),0)+IF(AW35&lt;&gt;"",IF(AW35=$AW$4,0,30),0)</f>
        <v>0</v>
      </c>
      <c r="BT35" s="3">
        <f>IF(AY35&lt;&gt;"",IF(AY35=$AY$4,0,30),0)+IF(AZ35&lt;&gt;"",IF(AZ35=$AZ$4,0,30),0)+IF(BA35&lt;&gt;"",IF(BA35=$BA$4,0,30),0)+IF(BB35&lt;&gt;"",IF(BB35=$BB$4,0,30),0)+IF(BC35&lt;&gt;"",IF(BC35=$BC$4,0,30),0)</f>
        <v>0</v>
      </c>
      <c r="BV35" s="5">
        <f t="shared" si="13"/>
        <v>100</v>
      </c>
    </row>
    <row r="36" spans="1:62" s="1" customFormat="1" ht="16.5" customHeight="1">
      <c r="A36" s="65"/>
      <c r="B36" s="65"/>
      <c r="C36" s="65"/>
      <c r="D36" s="66" t="s">
        <v>36</v>
      </c>
      <c r="E36" s="58"/>
      <c r="F36" s="58"/>
      <c r="G36" s="65"/>
      <c r="H36" s="65"/>
      <c r="I36" s="65">
        <f>COUNTIF(I6:I35,I4)</f>
        <v>6</v>
      </c>
      <c r="J36" s="65">
        <f>COUNTIF(J6:J35,J4)</f>
        <v>9</v>
      </c>
      <c r="K36" s="65">
        <f>COUNTIF(K6:K35,K4)</f>
        <v>21</v>
      </c>
      <c r="L36" s="65">
        <f>COUNTIF(L6:L35,L4)</f>
        <v>13</v>
      </c>
      <c r="M36" s="65">
        <f>COUNTIF(M6:M35,M4)</f>
        <v>12</v>
      </c>
      <c r="N36" s="65"/>
      <c r="O36" s="65">
        <f>COUNTIF(O6:O35,O4)</f>
        <v>0</v>
      </c>
      <c r="P36" s="65">
        <f>COUNTIF(P6:P35,P4)</f>
        <v>0</v>
      </c>
      <c r="Q36" s="65">
        <f>COUNTIF(Q6:Q35,Q4)</f>
        <v>0</v>
      </c>
      <c r="R36" s="65">
        <f>COUNTIF(R6:R35,R4)</f>
        <v>0</v>
      </c>
      <c r="S36" s="65">
        <f>COUNTIF(S6:S35,S4)</f>
        <v>0</v>
      </c>
      <c r="T36" s="65"/>
      <c r="U36" s="65">
        <f>COUNTIF(U6:U35,U4)</f>
        <v>11</v>
      </c>
      <c r="V36" s="65">
        <f>COUNTIF(V6:V35,V4)</f>
        <v>13</v>
      </c>
      <c r="W36" s="65">
        <f>COUNTIF(W6:W35,W4)</f>
        <v>15</v>
      </c>
      <c r="X36" s="65">
        <f>COUNTIF(X6:X35,X4)</f>
        <v>22</v>
      </c>
      <c r="Y36" s="65">
        <f>COUNTIF(Y6:Y35,Y4)</f>
        <v>5</v>
      </c>
      <c r="Z36" s="65"/>
      <c r="AA36" s="65">
        <f>COUNTIF(AA6:AA35,AA4)</f>
        <v>19</v>
      </c>
      <c r="AB36" s="65">
        <f>COUNTIF(AB34:AB35,#REF!)</f>
        <v>0</v>
      </c>
      <c r="AC36" s="65">
        <f>COUNTIF(AC34:AC35,#REF!)</f>
        <v>0</v>
      </c>
      <c r="AD36" s="65">
        <f>COUNTIF(AD34:AD35,#REF!)</f>
        <v>0</v>
      </c>
      <c r="AE36" s="65">
        <f>COUNTIF(AE34:AE35,#REF!)</f>
        <v>0</v>
      </c>
      <c r="AF36" s="65"/>
      <c r="AG36" s="65">
        <f>COUNTIF(AG34:AG35,#REF!)</f>
        <v>0</v>
      </c>
      <c r="AH36" s="65">
        <f>COUNTIF(AH34:AH35,#REF!)</f>
        <v>0</v>
      </c>
      <c r="AI36" s="65">
        <f>COUNTIF(AI34:AI35,#REF!)</f>
        <v>0</v>
      </c>
      <c r="AJ36" s="65">
        <f>COUNTIF(AJ34:AJ35,#REF!)</f>
        <v>0</v>
      </c>
      <c r="AK36" s="65">
        <f>COUNTIF(AK34:AK35,#REF!)</f>
        <v>0</v>
      </c>
      <c r="AL36" s="65"/>
      <c r="AM36" s="65">
        <f>COUNTIF(AM34:AM35,#REF!)</f>
        <v>0</v>
      </c>
      <c r="AN36" s="65">
        <f>COUNTIF(AN34:AN35,#REF!)</f>
        <v>0</v>
      </c>
      <c r="AO36" s="65">
        <f>COUNTIF(AO34:AO35,#REF!)</f>
        <v>0</v>
      </c>
      <c r="AP36" s="65">
        <f>COUNTIF(AP34:AP35,#REF!)</f>
        <v>0</v>
      </c>
      <c r="AQ36" s="65">
        <f>COUNTIF(AQ34:AQ35,#REF!)</f>
        <v>0</v>
      </c>
      <c r="AR36" s="65"/>
      <c r="AS36" s="65">
        <f>COUNTIF(AS6:AS35,AS4)</f>
        <v>9</v>
      </c>
      <c r="AT36" s="65">
        <f>COUNTIF(AT6:AT35,AT4)</f>
        <v>19</v>
      </c>
      <c r="AU36" s="65">
        <f>COUNTIF(AU6:AU35,AU4)</f>
        <v>20</v>
      </c>
      <c r="AV36" s="65">
        <f>COUNTIF(AV6:AV35,AV4)</f>
        <v>16</v>
      </c>
      <c r="AW36" s="65">
        <f>COUNTIF(AW6:AW35,AW4)</f>
        <v>24</v>
      </c>
      <c r="AX36" s="65"/>
      <c r="AY36" s="65">
        <f>COUNTIF(AY34:AY35,#REF!)</f>
        <v>0</v>
      </c>
      <c r="AZ36" s="65">
        <f>COUNTIF(AZ34:AZ35,#REF!)</f>
        <v>0</v>
      </c>
      <c r="BA36" s="65">
        <f>COUNTIF(BA34:BA35,#REF!)</f>
        <v>0</v>
      </c>
      <c r="BB36" s="65">
        <f>COUNTIF(BB34:BB35,#REF!)</f>
        <v>0</v>
      </c>
      <c r="BC36" s="65">
        <f>COUNTIF(BC34:BC35,#REF!)</f>
        <v>0</v>
      </c>
      <c r="BD36" s="65"/>
      <c r="BE36" s="67"/>
      <c r="BF36" s="67"/>
      <c r="BG36" s="67"/>
      <c r="BH36" s="68"/>
      <c r="BI36" s="68"/>
      <c r="BJ36" s="68"/>
    </row>
    <row r="37" spans="1:62" s="1" customFormat="1" ht="16.5" customHeight="1">
      <c r="A37" s="58"/>
      <c r="B37" s="58"/>
      <c r="C37" s="58"/>
      <c r="D37" s="69" t="s">
        <v>37</v>
      </c>
      <c r="E37" s="58"/>
      <c r="F37" s="58"/>
      <c r="G37" s="58"/>
      <c r="H37" s="58"/>
      <c r="I37" s="58">
        <f>COUNTA(I6:I35)</f>
        <v>24</v>
      </c>
      <c r="J37" s="58">
        <f>COUNTA(J6:J35)</f>
        <v>24</v>
      </c>
      <c r="K37" s="58">
        <f>COUNTA(K6:K35)</f>
        <v>24</v>
      </c>
      <c r="L37" s="58">
        <f>COUNTA(L6:L35)</f>
        <v>24</v>
      </c>
      <c r="M37" s="58">
        <f>COUNTA(M6:M35)</f>
        <v>24</v>
      </c>
      <c r="N37" s="58"/>
      <c r="O37" s="58">
        <f>COUNTA(O6:O35)</f>
        <v>0</v>
      </c>
      <c r="P37" s="58">
        <f>COUNTA(P6:P35)</f>
        <v>0</v>
      </c>
      <c r="Q37" s="58">
        <f>COUNTA(Q6:Q35)</f>
        <v>0</v>
      </c>
      <c r="R37" s="58">
        <f>COUNTA(R6:R35)</f>
        <v>0</v>
      </c>
      <c r="S37" s="58">
        <f>COUNTA(S6:S35)</f>
        <v>0</v>
      </c>
      <c r="T37" s="58"/>
      <c r="U37" s="58">
        <f>COUNTA(U6:U35)</f>
        <v>24</v>
      </c>
      <c r="V37" s="58">
        <f>COUNTA(V6:V35)</f>
        <v>24</v>
      </c>
      <c r="W37" s="58">
        <f>COUNTA(W6:W35)</f>
        <v>24</v>
      </c>
      <c r="X37" s="58">
        <f>COUNTA(X6:X35)</f>
        <v>24</v>
      </c>
      <c r="Y37" s="58">
        <f>COUNTA(Y6:Y35)</f>
        <v>24</v>
      </c>
      <c r="Z37" s="58"/>
      <c r="AA37" s="58">
        <f>COUNTA(AA6:AA35)</f>
        <v>24</v>
      </c>
      <c r="AB37" s="58">
        <f>COUNTA(AB34:AB35)</f>
        <v>0</v>
      </c>
      <c r="AC37" s="58">
        <f>COUNTA(AC34:AC35)</f>
        <v>0</v>
      </c>
      <c r="AD37" s="58">
        <f>COUNTA(AD34:AD35)</f>
        <v>0</v>
      </c>
      <c r="AE37" s="58">
        <f>COUNTA(AE34:AE35)</f>
        <v>0</v>
      </c>
      <c r="AF37" s="58"/>
      <c r="AG37" s="58">
        <f>COUNTA(AG34:AG35)</f>
        <v>0</v>
      </c>
      <c r="AH37" s="58">
        <f>COUNTA(AH34:AH35)</f>
        <v>0</v>
      </c>
      <c r="AI37" s="58">
        <f>COUNTA(AI34:AI35)</f>
        <v>0</v>
      </c>
      <c r="AJ37" s="58">
        <f>COUNTA(AJ34:AJ35)</f>
        <v>0</v>
      </c>
      <c r="AK37" s="58">
        <f>COUNTA(AK34:AK35)</f>
        <v>0</v>
      </c>
      <c r="AL37" s="58"/>
      <c r="AM37" s="58">
        <f>COUNTA(AM34:AM35)</f>
        <v>0</v>
      </c>
      <c r="AN37" s="58">
        <f>COUNTA(AN34:AN35)</f>
        <v>0</v>
      </c>
      <c r="AO37" s="58">
        <f>COUNTA(AO34:AO35)</f>
        <v>0</v>
      </c>
      <c r="AP37" s="58">
        <f>COUNTA(AP34:AP35)</f>
        <v>0</v>
      </c>
      <c r="AQ37" s="58">
        <f>COUNTA(AQ34:AQ35)</f>
        <v>0</v>
      </c>
      <c r="AR37" s="58"/>
      <c r="AS37" s="58">
        <f>COUNTA(AS6:AS35)</f>
        <v>24</v>
      </c>
      <c r="AT37" s="58">
        <f>COUNTA(AT6:AT35)</f>
        <v>24</v>
      </c>
      <c r="AU37" s="58">
        <f>COUNTA(AU6:AU35)</f>
        <v>24</v>
      </c>
      <c r="AV37" s="58">
        <f>COUNTA(AV6:AV35)</f>
        <v>24</v>
      </c>
      <c r="AW37" s="58">
        <f>COUNTA(AW6:AW35)</f>
        <v>24</v>
      </c>
      <c r="AX37" s="58"/>
      <c r="AY37" s="58">
        <f>COUNTA(AY34:AY35)</f>
        <v>0</v>
      </c>
      <c r="AZ37" s="58">
        <f>COUNTA(AZ34:AZ35)</f>
        <v>0</v>
      </c>
      <c r="BA37" s="58">
        <f>COUNTA(BA34:BA35)</f>
        <v>0</v>
      </c>
      <c r="BB37" s="58">
        <f>COUNTA(BB34:BB35)</f>
        <v>0</v>
      </c>
      <c r="BC37" s="58">
        <f>COUNTA(BC34:BC35)</f>
        <v>0</v>
      </c>
      <c r="BD37" s="58"/>
      <c r="BE37" s="70"/>
      <c r="BF37" s="70"/>
      <c r="BG37" s="70"/>
      <c r="BH37" s="68"/>
      <c r="BI37" s="68"/>
      <c r="BJ37" s="68"/>
    </row>
    <row r="38" spans="1:62" s="1" customFormat="1" ht="16.5" customHeight="1">
      <c r="A38" s="58"/>
      <c r="B38" s="58"/>
      <c r="C38" s="58"/>
      <c r="D38" s="69" t="s">
        <v>38</v>
      </c>
      <c r="E38" s="58"/>
      <c r="F38" s="58"/>
      <c r="G38" s="58"/>
      <c r="H38" s="58"/>
      <c r="I38" s="71">
        <f>IF(I37&lt;&gt;0,100*(I37-I36)/I37,0)</f>
        <v>75</v>
      </c>
      <c r="J38" s="71">
        <f>IF(J37&lt;&gt;0,100*(J37-J36)/J37,0)</f>
        <v>62.5</v>
      </c>
      <c r="K38" s="71">
        <f>IF(K37&lt;&gt;0,100*(K37-K36)/K37,0)</f>
        <v>12.5</v>
      </c>
      <c r="L38" s="71">
        <f>IF(L37&lt;&gt;0,100*(L37-L36)/L37,0)</f>
        <v>45.833333333333336</v>
      </c>
      <c r="M38" s="71">
        <f>IF(M37&lt;&gt;0,100*(M37-M36)/M37,0)</f>
        <v>50</v>
      </c>
      <c r="N38" s="71"/>
      <c r="O38" s="71">
        <f>IF(O37&lt;&gt;0,100*(O37-O36)/O37,0)</f>
        <v>0</v>
      </c>
      <c r="P38" s="71">
        <f>IF(P37&lt;&gt;0,100*(P37-P36)/P37,0)</f>
        <v>0</v>
      </c>
      <c r="Q38" s="71">
        <f>IF(Q37&lt;&gt;0,100*(Q37-Q36)/Q37,0)</f>
        <v>0</v>
      </c>
      <c r="R38" s="71">
        <f>IF(R37&lt;&gt;0,100*(R37-R36)/R37,0)</f>
        <v>0</v>
      </c>
      <c r="S38" s="71">
        <f>IF(S37&lt;&gt;0,100*(S37-S36)/S37,0)</f>
        <v>0</v>
      </c>
      <c r="T38" s="71"/>
      <c r="U38" s="71">
        <f>IF(U37&lt;&gt;0,100*(U37-U36)/U37,0)</f>
        <v>54.166666666666664</v>
      </c>
      <c r="V38" s="71">
        <f>IF(V37&lt;&gt;0,100*(V37-V36)/V37,0)</f>
        <v>45.833333333333336</v>
      </c>
      <c r="W38" s="71">
        <f>IF(W37&lt;&gt;0,100*(W37-W36)/W37,0)</f>
        <v>37.5</v>
      </c>
      <c r="X38" s="71">
        <f>IF(X37&lt;&gt;0,100*(X37-X36)/X37,0)</f>
        <v>8.333333333333334</v>
      </c>
      <c r="Y38" s="71">
        <f>IF(Y37&lt;&gt;0,100*(Y37-Y36)/Y37,0)</f>
        <v>79.16666666666667</v>
      </c>
      <c r="Z38" s="71"/>
      <c r="AA38" s="71">
        <f>IF(AA37&lt;&gt;0,100*(AA37-AA36)/AA37,0)</f>
        <v>20.833333333333332</v>
      </c>
      <c r="AB38" s="71">
        <f>IF(AB37&lt;&gt;0,100*(AB37-AB36)/AB37,0)</f>
        <v>0</v>
      </c>
      <c r="AC38" s="71">
        <f>IF(AC37&lt;&gt;0,100*(AC37-AC36)/AC37,0)</f>
        <v>0</v>
      </c>
      <c r="AD38" s="71">
        <f>IF(AD37&lt;&gt;0,100*(AD37-AD36)/AD37,0)</f>
        <v>0</v>
      </c>
      <c r="AE38" s="71">
        <f>IF(AE37&lt;&gt;0,100*(AE37-AE36)/AE37,0)</f>
        <v>0</v>
      </c>
      <c r="AF38" s="71"/>
      <c r="AG38" s="71">
        <f>IF(AG37&lt;&gt;0,100*(AG37-AG36)/AG37,0)</f>
        <v>0</v>
      </c>
      <c r="AH38" s="71">
        <f>IF(AH37&lt;&gt;0,100*(AH37-AH36)/AH37,0)</f>
        <v>0</v>
      </c>
      <c r="AI38" s="71">
        <f>IF(AI37&lt;&gt;0,100*(AI37-AI36)/AI37,0)</f>
        <v>0</v>
      </c>
      <c r="AJ38" s="71">
        <f>IF(AJ37&lt;&gt;0,100*(AJ37-AJ36)/AJ37,0)</f>
        <v>0</v>
      </c>
      <c r="AK38" s="71">
        <f>IF(AK37&lt;&gt;0,100*(AK37-AK36)/AK37,0)</f>
        <v>0</v>
      </c>
      <c r="AL38" s="71"/>
      <c r="AM38" s="71">
        <f>IF(AM37&lt;&gt;0,100*(AM37-AM36)/AM37,0)</f>
        <v>0</v>
      </c>
      <c r="AN38" s="71">
        <f>IF(AN37&lt;&gt;0,100*(AN37-AN36)/AN37,0)</f>
        <v>0</v>
      </c>
      <c r="AO38" s="71">
        <f>IF(AO37&lt;&gt;0,100*(AO37-AO36)/AO37,0)</f>
        <v>0</v>
      </c>
      <c r="AP38" s="71">
        <f>IF(AP37&lt;&gt;0,100*(AP37-AP36)/AP37,0)</f>
        <v>0</v>
      </c>
      <c r="AQ38" s="71">
        <f>IF(AQ37&lt;&gt;0,100*(AQ37-AQ36)/AQ37,0)</f>
        <v>0</v>
      </c>
      <c r="AR38" s="71"/>
      <c r="AS38" s="71">
        <f>IF(AS37&lt;&gt;0,100*(AS37-AS36)/AS37,0)</f>
        <v>62.5</v>
      </c>
      <c r="AT38" s="71">
        <f>IF(AT37&lt;&gt;0,100*(AT37-AT36)/AT37,0)</f>
        <v>20.833333333333332</v>
      </c>
      <c r="AU38" s="71">
        <f>IF(AU37&lt;&gt;0,100*(AU37-AU36)/AU37,0)</f>
        <v>16.666666666666668</v>
      </c>
      <c r="AV38" s="71">
        <f>IF(AV37&lt;&gt;0,100*(AV37-AV36)/AV37,0)</f>
        <v>33.333333333333336</v>
      </c>
      <c r="AW38" s="71">
        <f>IF(AW37&lt;&gt;0,100*(AW37-AW36)/AW37,0)</f>
        <v>0</v>
      </c>
      <c r="AX38" s="71"/>
      <c r="AY38" s="71">
        <f>IF(AY37&lt;&gt;0,100*(AY37-AY36)/AY37,0)</f>
        <v>0</v>
      </c>
      <c r="AZ38" s="71">
        <f>IF(AZ37&lt;&gt;0,100*(AZ37-AZ36)/AZ37,0)</f>
        <v>0</v>
      </c>
      <c r="BA38" s="71">
        <f>IF(BA37&lt;&gt;0,100*(BA37-BA36)/BA37,0)</f>
        <v>0</v>
      </c>
      <c r="BB38" s="71">
        <f>IF(BB37&lt;&gt;0,100*(BB37-BB36)/BB37,0)</f>
        <v>0</v>
      </c>
      <c r="BC38" s="71">
        <f>IF(BC37&lt;&gt;0,100*(BC37-BC36)/BC37,0)</f>
        <v>0</v>
      </c>
      <c r="BD38" s="71"/>
      <c r="BE38" s="72"/>
      <c r="BF38" s="72"/>
      <c r="BG38" s="70"/>
      <c r="BH38" s="68"/>
      <c r="BI38" s="68"/>
      <c r="BJ38" s="68"/>
    </row>
    <row r="39" spans="1:59" ht="16.5" customHeight="1">
      <c r="A39" s="58"/>
      <c r="B39" s="58"/>
      <c r="C39" s="58"/>
      <c r="D39" s="73"/>
      <c r="E39" s="58"/>
      <c r="F39" s="58"/>
      <c r="G39" s="58"/>
      <c r="H39" s="58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5"/>
      <c r="BF39" s="75"/>
      <c r="BG39" s="75"/>
    </row>
    <row r="40" spans="1:59" ht="16.5" customHeight="1">
      <c r="A40" s="58"/>
      <c r="B40" s="58"/>
      <c r="C40" s="58"/>
      <c r="D40" s="69" t="s">
        <v>35</v>
      </c>
      <c r="E40" s="73"/>
      <c r="F40" s="58"/>
      <c r="G40" s="58"/>
      <c r="H40" s="58"/>
      <c r="I40" s="58">
        <f>COUNTIF(I$6:I$35,$D$40)</f>
        <v>7</v>
      </c>
      <c r="J40" s="58">
        <f>COUNTIF(J$6:J$35,$D$40)</f>
        <v>0</v>
      </c>
      <c r="K40" s="58">
        <f>COUNTIF(K$6:K$35,$D$40)</f>
        <v>0</v>
      </c>
      <c r="L40" s="58">
        <f>COUNTIF(L$6:L$35,$D$40)</f>
        <v>0</v>
      </c>
      <c r="M40" s="58">
        <f>COUNTIF(M$6:M$35,$D$40)</f>
        <v>12</v>
      </c>
      <c r="N40" s="58"/>
      <c r="O40" s="58">
        <f>COUNTIF(O$6:O$35,$D$40)</f>
        <v>0</v>
      </c>
      <c r="P40" s="58">
        <f>COUNTIF(P$6:P$35,$D$40)</f>
        <v>0</v>
      </c>
      <c r="Q40" s="58">
        <f>COUNTIF(Q$6:Q$35,$D$40)</f>
        <v>0</v>
      </c>
      <c r="R40" s="58">
        <f>COUNTIF(R$6:R$35,$D$40)</f>
        <v>0</v>
      </c>
      <c r="S40" s="58">
        <f>COUNTIF(S$6:S$35,$D$40)</f>
        <v>0</v>
      </c>
      <c r="T40" s="58"/>
      <c r="U40" s="58">
        <f>COUNTIF(U$6:U$35,$D$40)</f>
        <v>11</v>
      </c>
      <c r="V40" s="58">
        <f>COUNTIF(V$6:V$35,$D$40)</f>
        <v>0</v>
      </c>
      <c r="W40" s="58">
        <f>COUNTIF(W$6:W$35,$D$40)</f>
        <v>0</v>
      </c>
      <c r="X40" s="58">
        <f>COUNTIF(X$6:X$35,$D$40)</f>
        <v>0</v>
      </c>
      <c r="Y40" s="58">
        <f>COUNTIF(Y$6:Y$35,$D$40)</f>
        <v>0</v>
      </c>
      <c r="Z40" s="58"/>
      <c r="AA40" s="58">
        <f>COUNTIF(AA$6:AA$35,$D$40)</f>
        <v>3</v>
      </c>
      <c r="AB40" s="58">
        <f>COUNTIF(AB$6:AB$35,$D$40)</f>
        <v>0</v>
      </c>
      <c r="AC40" s="58">
        <f>COUNTIF(AC$6:AC$35,$D$40)</f>
        <v>0</v>
      </c>
      <c r="AD40" s="58">
        <f>COUNTIF(AD$6:AD$35,$D$40)</f>
        <v>0</v>
      </c>
      <c r="AE40" s="58">
        <f>COUNTIF(AE$6:AE$35,$D$40)</f>
        <v>0</v>
      </c>
      <c r="AF40" s="58"/>
      <c r="AG40" s="58">
        <f>COUNTIF(AG$6:AG$35,$D$40)</f>
        <v>1</v>
      </c>
      <c r="AH40" s="58">
        <f>COUNTIF(AH$6:AH$35,$D$40)</f>
        <v>23</v>
      </c>
      <c r="AI40" s="58">
        <f>COUNTIF(AI$6:AI$35,$D$40)</f>
        <v>1</v>
      </c>
      <c r="AJ40" s="58">
        <f>COUNTIF(AJ$6:AJ$35,$D$40)</f>
        <v>0</v>
      </c>
      <c r="AK40" s="58">
        <f>COUNTIF(AK$6:AK$35,$D$40)</f>
        <v>0</v>
      </c>
      <c r="AL40" s="58"/>
      <c r="AM40" s="58">
        <f>COUNTIF(AM$6:AM$35,$D$40)</f>
        <v>0</v>
      </c>
      <c r="AN40" s="58">
        <f>COUNTIF(AN$6:AN$35,$D$40)</f>
        <v>0</v>
      </c>
      <c r="AO40" s="58">
        <f>COUNTIF(AO$6:AO$35,$D$40)</f>
        <v>24</v>
      </c>
      <c r="AP40" s="58">
        <f>COUNTIF(AP$6:AP$35,$D$40)</f>
        <v>0</v>
      </c>
      <c r="AQ40" s="58">
        <f>COUNTIF(AQ$6:AQ$35,$D$40)</f>
        <v>0</v>
      </c>
      <c r="AR40" s="58"/>
      <c r="AS40" s="58">
        <f>COUNTIF(AS$6:AS$35,$D$40)</f>
        <v>0</v>
      </c>
      <c r="AT40" s="58">
        <f>COUNTIF(AT$6:AT$35,$D$40)</f>
        <v>0</v>
      </c>
      <c r="AU40" s="58">
        <f>COUNTIF(AU$6:AU$35,$D$40)</f>
        <v>0</v>
      </c>
      <c r="AV40" s="58">
        <f>COUNTIF(AV$6:AV$35,$D$40)</f>
        <v>0</v>
      </c>
      <c r="AW40" s="58">
        <f>COUNTIF(AW$6:AW$35,$D$40)</f>
        <v>24</v>
      </c>
      <c r="AX40" s="58"/>
      <c r="AY40" s="58">
        <f>COUNTIF(AY$6:AY$35,$D$40)</f>
        <v>0</v>
      </c>
      <c r="AZ40" s="58">
        <f>COUNTIF(AZ$6:AZ$35,$D$40)</f>
        <v>0</v>
      </c>
      <c r="BA40" s="58">
        <f>COUNTIF(BA$6:BA$35,$D$40)</f>
        <v>0</v>
      </c>
      <c r="BB40" s="58">
        <f>COUNTIF(BB$6:BB$35,$D$40)</f>
        <v>0</v>
      </c>
      <c r="BC40" s="58">
        <f>COUNTIF(BC$6:BC$35,$D$40)</f>
        <v>0</v>
      </c>
      <c r="BD40" s="58"/>
      <c r="BE40" s="58"/>
      <c r="BF40" s="58"/>
      <c r="BG40" s="75"/>
    </row>
    <row r="41" spans="1:59" ht="16.5" customHeight="1">
      <c r="A41" s="58"/>
      <c r="B41" s="58"/>
      <c r="C41" s="58"/>
      <c r="D41" s="69" t="s">
        <v>12</v>
      </c>
      <c r="E41" s="73"/>
      <c r="F41" s="58"/>
      <c r="G41" s="58"/>
      <c r="H41" s="58"/>
      <c r="I41" s="58">
        <f>COUNTIF(I$6:I$35,$D$41)</f>
        <v>0</v>
      </c>
      <c r="J41" s="58">
        <f>COUNTIF(J$6:J$35,$D$41)</f>
        <v>0</v>
      </c>
      <c r="K41" s="58">
        <f>COUNTIF(K$6:K$35,$D$41)</f>
        <v>0</v>
      </c>
      <c r="L41" s="58">
        <f>COUNTIF(L$6:L$35,$D$41)</f>
        <v>0</v>
      </c>
      <c r="M41" s="58">
        <f>COUNTIF(M$6:M$35,$D$41)</f>
        <v>0</v>
      </c>
      <c r="N41" s="58"/>
      <c r="O41" s="58">
        <f>COUNTIF(O$6:O$35,$D$41)</f>
        <v>0</v>
      </c>
      <c r="P41" s="58">
        <f>COUNTIF(P$6:P$35,$D$41)</f>
        <v>0</v>
      </c>
      <c r="Q41" s="58">
        <f>COUNTIF(Q$6:Q$35,$D$41)</f>
        <v>0</v>
      </c>
      <c r="R41" s="58">
        <f>COUNTIF(R$6:R$35,$D$41)</f>
        <v>0</v>
      </c>
      <c r="S41" s="58">
        <f>COUNTIF(S$6:S$35,$D$41)</f>
        <v>0</v>
      </c>
      <c r="T41" s="58"/>
      <c r="U41" s="58">
        <f>COUNTIF(U$6:U$35,$D$41)</f>
        <v>4</v>
      </c>
      <c r="V41" s="58">
        <f>COUNTIF(V$6:V$35,$D$41)</f>
        <v>0</v>
      </c>
      <c r="W41" s="58">
        <f>COUNTIF(W$6:W$35,$D$41)</f>
        <v>0</v>
      </c>
      <c r="X41" s="58">
        <f>COUNTIF(X$6:X$35,$D$41)</f>
        <v>0</v>
      </c>
      <c r="Y41" s="58">
        <f>COUNTIF(Y$6:Y$35,$D$41)</f>
        <v>0</v>
      </c>
      <c r="Z41" s="58"/>
      <c r="AA41" s="58">
        <f>COUNTIF(AA$6:AA$35,$D$41)</f>
        <v>2</v>
      </c>
      <c r="AB41" s="58">
        <f>COUNTIF(AB$6:AB$35,$D$41)</f>
        <v>0</v>
      </c>
      <c r="AC41" s="58">
        <f>COUNTIF(AC$6:AC$35,$D$41)</f>
        <v>0</v>
      </c>
      <c r="AD41" s="58">
        <f>COUNTIF(AD$6:AD$35,$D$41)</f>
        <v>0</v>
      </c>
      <c r="AE41" s="58">
        <f>COUNTIF(AE$6:AE$35,$D$41)</f>
        <v>0</v>
      </c>
      <c r="AF41" s="58"/>
      <c r="AG41" s="58">
        <f>COUNTIF(AG$6:AG$35,$D$41)</f>
        <v>0</v>
      </c>
      <c r="AH41" s="58">
        <f>COUNTIF(AH$6:AH$35,$D$41)</f>
        <v>0</v>
      </c>
      <c r="AI41" s="58">
        <f>COUNTIF(AI$6:AI$35,$D$41)</f>
        <v>19</v>
      </c>
      <c r="AJ41" s="58">
        <f>COUNTIF(AJ$6:AJ$35,$D$41)</f>
        <v>0</v>
      </c>
      <c r="AK41" s="58">
        <f>COUNTIF(AK$6:AK$35,$D$41)</f>
        <v>1</v>
      </c>
      <c r="AL41" s="58"/>
      <c r="AM41" s="58">
        <f>COUNTIF(AM$6:AM$35,$D$41)</f>
        <v>4</v>
      </c>
      <c r="AN41" s="58">
        <f>COUNTIF(AN$6:AN$35,$D$41)</f>
        <v>0</v>
      </c>
      <c r="AO41" s="58">
        <f>COUNTIF(AO$6:AO$35,$D$41)</f>
        <v>0</v>
      </c>
      <c r="AP41" s="58">
        <f>COUNTIF(AP$6:AP$35,$D$41)</f>
        <v>0</v>
      </c>
      <c r="AQ41" s="58">
        <f>COUNTIF(AQ$6:AQ$35,$D$41)</f>
        <v>20</v>
      </c>
      <c r="AR41" s="58"/>
      <c r="AS41" s="58">
        <f>COUNTIF(AS$6:AS$35,$D$41)</f>
        <v>3</v>
      </c>
      <c r="AT41" s="58">
        <f>COUNTIF(AT$6:AT$35,$D$41)</f>
        <v>0</v>
      </c>
      <c r="AU41" s="58">
        <f>COUNTIF(AU$6:AU$35,$D$41)</f>
        <v>20</v>
      </c>
      <c r="AV41" s="58">
        <f>COUNTIF(AV$6:AV$35,$D$41)</f>
        <v>2</v>
      </c>
      <c r="AW41" s="58">
        <f>COUNTIF(AW$6:AW$35,$D$41)</f>
        <v>0</v>
      </c>
      <c r="AX41" s="58"/>
      <c r="AY41" s="58">
        <f>COUNTIF(AY$6:AY$35,$D$41)</f>
        <v>0</v>
      </c>
      <c r="AZ41" s="58">
        <f>COUNTIF(AZ$6:AZ$35,$D$41)</f>
        <v>0</v>
      </c>
      <c r="BA41" s="58">
        <f>COUNTIF(BA$6:BA$35,$D$41)</f>
        <v>0</v>
      </c>
      <c r="BB41" s="58">
        <f>COUNTIF(BB$6:BB$35,$D$41)</f>
        <v>0</v>
      </c>
      <c r="BC41" s="58">
        <f>COUNTIF(BC$6:BC$35,$D$41)</f>
        <v>0</v>
      </c>
      <c r="BD41" s="58"/>
      <c r="BE41" s="58"/>
      <c r="BF41" s="58"/>
      <c r="BG41" s="75"/>
    </row>
    <row r="42" spans="1:59" ht="16.5" customHeight="1">
      <c r="A42" s="58"/>
      <c r="B42" s="58"/>
      <c r="C42" s="58"/>
      <c r="D42" s="69" t="s">
        <v>14</v>
      </c>
      <c r="E42" s="73"/>
      <c r="F42" s="58"/>
      <c r="G42" s="58"/>
      <c r="H42" s="58"/>
      <c r="I42" s="58">
        <f>COUNTIF(I$6:I$35,$D$42)</f>
        <v>1</v>
      </c>
      <c r="J42" s="58">
        <f>COUNTIF(J$6:J$35,$D$42)</f>
        <v>0</v>
      </c>
      <c r="K42" s="58">
        <f>COUNTIF(K$6:K$35,$D$42)</f>
        <v>21</v>
      </c>
      <c r="L42" s="58">
        <f>COUNTIF(L$6:L$35,$D$42)</f>
        <v>0</v>
      </c>
      <c r="M42" s="58">
        <f>COUNTIF(M$6:M$35,$D$42)</f>
        <v>0</v>
      </c>
      <c r="N42" s="58"/>
      <c r="O42" s="58">
        <f>COUNTIF(O$6:O$35,$D$42)</f>
        <v>0</v>
      </c>
      <c r="P42" s="58">
        <f>COUNTIF(P$6:P$35,$D$42)</f>
        <v>0</v>
      </c>
      <c r="Q42" s="58">
        <f>COUNTIF(Q$6:Q$35,$D$42)</f>
        <v>0</v>
      </c>
      <c r="R42" s="58">
        <f>COUNTIF(R$6:R$35,$D$42)</f>
        <v>0</v>
      </c>
      <c r="S42" s="58">
        <f>COUNTIF(S$6:S$35,$D$42)</f>
        <v>0</v>
      </c>
      <c r="T42" s="58"/>
      <c r="U42" s="58">
        <f>COUNTIF(U$6:U$35,$D$42)</f>
        <v>0</v>
      </c>
      <c r="V42" s="58">
        <f>COUNTIF(V$6:V$35,$D$42)</f>
        <v>2</v>
      </c>
      <c r="W42" s="58">
        <f>COUNTIF(W$6:W$35,$D$42)</f>
        <v>1</v>
      </c>
      <c r="X42" s="58">
        <f>COUNTIF(X$6:X$35,$D$42)</f>
        <v>22</v>
      </c>
      <c r="Y42" s="58">
        <f>COUNTIF(Y$6:Y$35,$D$42)</f>
        <v>0</v>
      </c>
      <c r="Z42" s="58"/>
      <c r="AA42" s="58">
        <f>COUNTIF(AA$6:AA$35,$D$42)</f>
        <v>0</v>
      </c>
      <c r="AB42" s="58">
        <f>COUNTIF(AB$6:AB$35,$D$42)</f>
        <v>0</v>
      </c>
      <c r="AC42" s="58">
        <f>COUNTIF(AC$6:AC$35,$D$42)</f>
        <v>0</v>
      </c>
      <c r="AD42" s="58">
        <f>COUNTIF(AD$6:AD$35,$D$42)</f>
        <v>0</v>
      </c>
      <c r="AE42" s="58">
        <f>COUNTIF(AE$6:AE$35,$D$42)</f>
        <v>19</v>
      </c>
      <c r="AF42" s="58"/>
      <c r="AG42" s="58">
        <f>COUNTIF(AG$6:AG$35,$D$42)</f>
        <v>1</v>
      </c>
      <c r="AH42" s="58">
        <f>COUNTIF(AH$6:AH$35,$D$42)</f>
        <v>0</v>
      </c>
      <c r="AI42" s="58">
        <f>COUNTIF(AI$6:AI$35,$D$42)</f>
        <v>1</v>
      </c>
      <c r="AJ42" s="58">
        <f>COUNTIF(AJ$6:AJ$35,$D$42)</f>
        <v>1</v>
      </c>
      <c r="AK42" s="58">
        <f>COUNTIF(AK$6:AK$35,$D$42)</f>
        <v>3</v>
      </c>
      <c r="AL42" s="58"/>
      <c r="AM42" s="58">
        <f>COUNTIF(AM$6:AM$35,$D$42)</f>
        <v>16</v>
      </c>
      <c r="AN42" s="58">
        <f>COUNTIF(AN$6:AN$35,$D$42)</f>
        <v>2</v>
      </c>
      <c r="AO42" s="58">
        <f>COUNTIF(AO$6:AO$35,$D$42)</f>
        <v>0</v>
      </c>
      <c r="AP42" s="58">
        <f>COUNTIF(AP$6:AP$35,$D$42)</f>
        <v>0</v>
      </c>
      <c r="AQ42" s="58">
        <f>COUNTIF(AQ$6:AQ$35,$D$42)</f>
        <v>1</v>
      </c>
      <c r="AR42" s="58"/>
      <c r="AS42" s="58">
        <f>COUNTIF(AS$6:AS$35,$D$42)</f>
        <v>11</v>
      </c>
      <c r="AT42" s="58">
        <f>COUNTIF(AT$6:AT$35,$D$42)</f>
        <v>2</v>
      </c>
      <c r="AU42" s="58">
        <f>COUNTIF(AU$6:AU$35,$D$42)</f>
        <v>0</v>
      </c>
      <c r="AV42" s="58">
        <f>COUNTIF(AV$6:AV$35,$D$42)</f>
        <v>0</v>
      </c>
      <c r="AW42" s="58">
        <f>COUNTIF(AW$6:AW$35,$D$42)</f>
        <v>0</v>
      </c>
      <c r="AX42" s="58"/>
      <c r="AY42" s="58">
        <f>COUNTIF(AY$6:AY$35,$D$42)</f>
        <v>0</v>
      </c>
      <c r="AZ42" s="58">
        <f>COUNTIF(AZ$6:AZ$35,$D$42)</f>
        <v>0</v>
      </c>
      <c r="BA42" s="58">
        <f>COUNTIF(BA$6:BA$35,$D$42)</f>
        <v>0</v>
      </c>
      <c r="BB42" s="58">
        <f>COUNTIF(BB$6:BB$35,$D$42)</f>
        <v>0</v>
      </c>
      <c r="BC42" s="58">
        <f>COUNTIF(BC$6:BC$35,$D$42)</f>
        <v>0</v>
      </c>
      <c r="BD42" s="58"/>
      <c r="BE42" s="58"/>
      <c r="BF42" s="58"/>
      <c r="BG42" s="75"/>
    </row>
    <row r="43" spans="1:59" ht="16.5" customHeight="1">
      <c r="A43" s="58"/>
      <c r="B43" s="58"/>
      <c r="C43" s="58"/>
      <c r="D43" s="69" t="s">
        <v>16</v>
      </c>
      <c r="E43" s="73"/>
      <c r="F43" s="58"/>
      <c r="G43" s="58"/>
      <c r="H43" s="58"/>
      <c r="I43" s="58">
        <f>COUNTIF(I$6:I$35,$D$43)</f>
        <v>10</v>
      </c>
      <c r="J43" s="58">
        <f>COUNTIF(J$6:J$35,$D$43)</f>
        <v>0</v>
      </c>
      <c r="K43" s="58">
        <f>COUNTIF(K$6:K$35,$D$43)</f>
        <v>1</v>
      </c>
      <c r="L43" s="58">
        <f>COUNTIF(L$6:L$35,$D$43)</f>
        <v>1</v>
      </c>
      <c r="M43" s="58">
        <f>COUNTIF(M$6:M$35,$D$43)</f>
        <v>4</v>
      </c>
      <c r="N43" s="58"/>
      <c r="O43" s="58">
        <f>COUNTIF(O$6:O$35,$D$43)</f>
        <v>0</v>
      </c>
      <c r="P43" s="58">
        <f>COUNTIF(P$6:P$35,$D$43)</f>
        <v>0</v>
      </c>
      <c r="Q43" s="58">
        <f>COUNTIF(Q$6:Q$35,$D$43)</f>
        <v>0</v>
      </c>
      <c r="R43" s="58">
        <f>COUNTIF(R$6:R$35,$D$43)</f>
        <v>0</v>
      </c>
      <c r="S43" s="58">
        <f>COUNTIF(S$6:S$35,$D$43)</f>
        <v>0</v>
      </c>
      <c r="T43" s="58"/>
      <c r="U43" s="58">
        <f>COUNTIF(U$6:U$35,$D$43)</f>
        <v>0</v>
      </c>
      <c r="V43" s="58">
        <f>COUNTIF(V$6:V$35,$D$43)</f>
        <v>9</v>
      </c>
      <c r="W43" s="58">
        <f>COUNTIF(W$6:W$35,$D$43)</f>
        <v>0</v>
      </c>
      <c r="X43" s="58">
        <f>COUNTIF(X$6:X$35,$D$43)</f>
        <v>1</v>
      </c>
      <c r="Y43" s="58">
        <f>COUNTIF(Y$6:Y$35,$D$43)</f>
        <v>0</v>
      </c>
      <c r="Z43" s="58"/>
      <c r="AA43" s="58">
        <f>COUNTIF(AA$6:AA$35,$D$43)</f>
        <v>0</v>
      </c>
      <c r="AB43" s="58">
        <f>COUNTIF(AB$6:AB$35,$D$43)</f>
        <v>0</v>
      </c>
      <c r="AC43" s="58">
        <f>COUNTIF(AC$6:AC$35,$D$43)</f>
        <v>0</v>
      </c>
      <c r="AD43" s="58">
        <f>COUNTIF(AD$6:AD$35,$D$43)</f>
        <v>21</v>
      </c>
      <c r="AE43" s="58">
        <f>COUNTIF(AE$6:AE$35,$D$43)</f>
        <v>2</v>
      </c>
      <c r="AF43" s="58"/>
      <c r="AG43" s="58">
        <f>COUNTIF(AG$6:AG$35,$D$43)</f>
        <v>3</v>
      </c>
      <c r="AH43" s="58">
        <f>COUNTIF(AH$6:AH$35,$D$43)</f>
        <v>0</v>
      </c>
      <c r="AI43" s="58">
        <f>COUNTIF(AI$6:AI$35,$D$43)</f>
        <v>1</v>
      </c>
      <c r="AJ43" s="58">
        <f>COUNTIF(AJ$6:AJ$35,$D$43)</f>
        <v>0</v>
      </c>
      <c r="AK43" s="58">
        <f>COUNTIF(AK$6:AK$35,$D$43)</f>
        <v>15</v>
      </c>
      <c r="AL43" s="58"/>
      <c r="AM43" s="58">
        <f>COUNTIF(AM$6:AM$35,$D$43)</f>
        <v>1</v>
      </c>
      <c r="AN43" s="58">
        <f>COUNTIF(AN$6:AN$35,$D$43)</f>
        <v>16</v>
      </c>
      <c r="AO43" s="58">
        <f>COUNTIF(AO$6:AO$35,$D$43)</f>
        <v>0</v>
      </c>
      <c r="AP43" s="58">
        <f>COUNTIF(AP$6:AP$35,$D$43)</f>
        <v>0</v>
      </c>
      <c r="AQ43" s="58">
        <f>COUNTIF(AQ$6:AQ$35,$D$43)</f>
        <v>0</v>
      </c>
      <c r="AR43" s="58"/>
      <c r="AS43" s="58">
        <f>COUNTIF(AS$6:AS$35,$D$43)</f>
        <v>1</v>
      </c>
      <c r="AT43" s="58">
        <f>COUNTIF(AT$6:AT$35,$D$43)</f>
        <v>19</v>
      </c>
      <c r="AU43" s="58">
        <f>COUNTIF(AU$6:AU$35,$D$43)</f>
        <v>0</v>
      </c>
      <c r="AV43" s="58">
        <f>COUNTIF(AV$6:AV$35,$D$43)</f>
        <v>1</v>
      </c>
      <c r="AW43" s="58">
        <f>COUNTIF(AW$6:AW$35,$D$43)</f>
        <v>0</v>
      </c>
      <c r="AX43" s="58"/>
      <c r="AY43" s="58">
        <f>COUNTIF(AY$6:AY$35,$D$43)</f>
        <v>0</v>
      </c>
      <c r="AZ43" s="58">
        <f>COUNTIF(AZ$6:AZ$35,$D$43)</f>
        <v>0</v>
      </c>
      <c r="BA43" s="58">
        <f>COUNTIF(BA$6:BA$35,$D$43)</f>
        <v>0</v>
      </c>
      <c r="BB43" s="58">
        <f>COUNTIF(BB$6:BB$35,$D$43)</f>
        <v>0</v>
      </c>
      <c r="BC43" s="58">
        <f>COUNTIF(BC$6:BC$35,$D$43)</f>
        <v>0</v>
      </c>
      <c r="BD43" s="58"/>
      <c r="BE43" s="58"/>
      <c r="BF43" s="58"/>
      <c r="BG43" s="75"/>
    </row>
    <row r="44" spans="1:59" ht="16.5" customHeight="1">
      <c r="A44" s="58"/>
      <c r="B44" s="58"/>
      <c r="C44" s="58"/>
      <c r="D44" s="69" t="s">
        <v>13</v>
      </c>
      <c r="E44" s="73"/>
      <c r="F44" s="58"/>
      <c r="G44" s="58"/>
      <c r="H44" s="58"/>
      <c r="I44" s="58">
        <f>COUNTIF(I$6:I$35,$D$44)</f>
        <v>0</v>
      </c>
      <c r="J44" s="58">
        <f>COUNTIF(J$6:J$35,$D$44)</f>
        <v>1</v>
      </c>
      <c r="K44" s="58">
        <f>COUNTIF(K$6:K$35,$D$44)</f>
        <v>0</v>
      </c>
      <c r="L44" s="58">
        <f>COUNTIF(L$6:L$35,$D$44)</f>
        <v>10</v>
      </c>
      <c r="M44" s="58">
        <f>COUNTIF(M$6:M$35,$D$44)</f>
        <v>1</v>
      </c>
      <c r="N44" s="58"/>
      <c r="O44" s="58">
        <f>COUNTIF(O$6:O$35,$D$44)</f>
        <v>0</v>
      </c>
      <c r="P44" s="58">
        <f>COUNTIF(P$6:P$35,$D$44)</f>
        <v>0</v>
      </c>
      <c r="Q44" s="58">
        <f>COUNTIF(Q$6:Q$35,$D$44)</f>
        <v>0</v>
      </c>
      <c r="R44" s="58">
        <f>COUNTIF(R$6:R$35,$D$44)</f>
        <v>0</v>
      </c>
      <c r="S44" s="58">
        <f>COUNTIF(S$6:S$35,$D$44)</f>
        <v>0</v>
      </c>
      <c r="T44" s="58"/>
      <c r="U44" s="58">
        <f>COUNTIF(U$6:U$35,$D$44)</f>
        <v>0</v>
      </c>
      <c r="V44" s="58">
        <f>COUNTIF(V$6:V$35,$D$44)</f>
        <v>0</v>
      </c>
      <c r="W44" s="58">
        <f>COUNTIF(W$6:W$35,$D$44)</f>
        <v>2</v>
      </c>
      <c r="X44" s="58">
        <f>COUNTIF(X$6:X$35,$D$44)</f>
        <v>0</v>
      </c>
      <c r="Y44" s="58">
        <f>COUNTIF(Y$6:Y$35,$D$44)</f>
        <v>19</v>
      </c>
      <c r="Z44" s="58"/>
      <c r="AA44" s="58">
        <f>COUNTIF(AA$6:AA$35,$D$44)</f>
        <v>0</v>
      </c>
      <c r="AB44" s="58">
        <f>COUNTIF(AB$6:AB$35,$D$44)</f>
        <v>1</v>
      </c>
      <c r="AC44" s="58">
        <f>COUNTIF(AC$6:AC$35,$D$44)</f>
        <v>2</v>
      </c>
      <c r="AD44" s="58">
        <f>COUNTIF(AD$6:AD$35,$D$44)</f>
        <v>0</v>
      </c>
      <c r="AE44" s="58">
        <f>COUNTIF(AE$6:AE$35,$D$44)</f>
        <v>0</v>
      </c>
      <c r="AF44" s="58"/>
      <c r="AG44" s="58">
        <f>COUNTIF(AG$6:AG$35,$D$44)</f>
        <v>9</v>
      </c>
      <c r="AH44" s="58">
        <f>COUNTIF(AH$6:AH$35,$D$44)</f>
        <v>0</v>
      </c>
      <c r="AI44" s="58">
        <f>COUNTIF(AI$6:AI$35,$D$44)</f>
        <v>0</v>
      </c>
      <c r="AJ44" s="58">
        <f>COUNTIF(AJ$6:AJ$35,$D$44)</f>
        <v>2</v>
      </c>
      <c r="AK44" s="58">
        <f>COUNTIF(AK$6:AK$35,$D$44)</f>
        <v>0</v>
      </c>
      <c r="AL44" s="58"/>
      <c r="AM44" s="58">
        <f>COUNTIF(AM$6:AM$35,$D$44)</f>
        <v>0</v>
      </c>
      <c r="AN44" s="58">
        <f>COUNTIF(AN$6:AN$35,$D$44)</f>
        <v>4</v>
      </c>
      <c r="AO44" s="58">
        <f>COUNTIF(AO$6:AO$35,$D$44)</f>
        <v>0</v>
      </c>
      <c r="AP44" s="58">
        <f>COUNTIF(AP$6:AP$35,$D$44)</f>
        <v>0</v>
      </c>
      <c r="AQ44" s="58">
        <f>COUNTIF(AQ$6:AQ$35,$D$44)</f>
        <v>0</v>
      </c>
      <c r="AR44" s="58"/>
      <c r="AS44" s="58">
        <f>COUNTIF(AS$6:AS$35,$D$44)</f>
        <v>0</v>
      </c>
      <c r="AT44" s="58">
        <f>COUNTIF(AT$6:AT$35,$D$44)</f>
        <v>2</v>
      </c>
      <c r="AU44" s="58">
        <f>COUNTIF(AU$6:AU$35,$D$44)</f>
        <v>0</v>
      </c>
      <c r="AV44" s="58">
        <f>COUNTIF(AV$6:AV$35,$D$44)</f>
        <v>1</v>
      </c>
      <c r="AW44" s="58">
        <f>COUNTIF(AW$6:AW$35,$D$44)</f>
        <v>0</v>
      </c>
      <c r="AX44" s="58"/>
      <c r="AY44" s="58">
        <f>COUNTIF(AY$6:AY$35,$D$44)</f>
        <v>0</v>
      </c>
      <c r="AZ44" s="58">
        <f>COUNTIF(AZ$6:AZ$35,$D$44)</f>
        <v>0</v>
      </c>
      <c r="BA44" s="58">
        <f>COUNTIF(BA$6:BA$35,$D$44)</f>
        <v>0</v>
      </c>
      <c r="BB44" s="58">
        <f>COUNTIF(BB$6:BB$35,$D$44)</f>
        <v>0</v>
      </c>
      <c r="BC44" s="58">
        <f>COUNTIF(BC$6:BC$35,$D$44)</f>
        <v>0</v>
      </c>
      <c r="BD44" s="58"/>
      <c r="BE44" s="58"/>
      <c r="BF44" s="58"/>
      <c r="BG44" s="75"/>
    </row>
    <row r="45" spans="1:59" ht="16.5" customHeight="1">
      <c r="A45" s="58"/>
      <c r="B45" s="58"/>
      <c r="C45" s="58"/>
      <c r="D45" s="69" t="s">
        <v>17</v>
      </c>
      <c r="E45" s="73"/>
      <c r="F45" s="58"/>
      <c r="G45" s="58"/>
      <c r="H45" s="58"/>
      <c r="I45" s="58">
        <f>COUNTIF(I$6:I$35,$D$45)</f>
        <v>0</v>
      </c>
      <c r="J45" s="58">
        <f>COUNTIF(J$6:J$35,$D$45)</f>
        <v>14</v>
      </c>
      <c r="K45" s="58">
        <f>COUNTIF(K$6:K$35,$D$45)</f>
        <v>0</v>
      </c>
      <c r="L45" s="58">
        <f>COUNTIF(L$6:L$35,$D$45)</f>
        <v>0</v>
      </c>
      <c r="M45" s="58">
        <f>COUNTIF(M$6:M$35,$D$45)</f>
        <v>0</v>
      </c>
      <c r="N45" s="58"/>
      <c r="O45" s="58">
        <f>COUNTIF(O$6:O$35,$D$45)</f>
        <v>0</v>
      </c>
      <c r="P45" s="58">
        <f>COUNTIF(P$6:P$35,$D$45)</f>
        <v>0</v>
      </c>
      <c r="Q45" s="58">
        <f>COUNTIF(Q$6:Q$35,$D$45)</f>
        <v>0</v>
      </c>
      <c r="R45" s="58">
        <f>COUNTIF(R$6:R$35,$D$45)</f>
        <v>0</v>
      </c>
      <c r="S45" s="58">
        <f>COUNTIF(S$6:S$35,$D$45)</f>
        <v>0</v>
      </c>
      <c r="T45" s="58"/>
      <c r="U45" s="58">
        <f>COUNTIF(U$6:U$35,$D$45)</f>
        <v>0</v>
      </c>
      <c r="V45" s="58">
        <f>COUNTIF(V$6:V$35,$D$45)</f>
        <v>0</v>
      </c>
      <c r="W45" s="58">
        <f>COUNTIF(W$6:W$35,$D$45)</f>
        <v>15</v>
      </c>
      <c r="X45" s="58">
        <f>COUNTIF(X$6:X$35,$D$45)</f>
        <v>0</v>
      </c>
      <c r="Y45" s="58">
        <f>COUNTIF(Y$6:Y$35,$D$45)</f>
        <v>0</v>
      </c>
      <c r="Z45" s="58"/>
      <c r="AA45" s="58">
        <f>COUNTIF(AA$6:AA$35,$D$45)</f>
        <v>0</v>
      </c>
      <c r="AB45" s="58">
        <f>COUNTIF(AB$6:AB$35,$D$45)</f>
        <v>7</v>
      </c>
      <c r="AC45" s="58">
        <f>COUNTIF(AC$6:AC$35,$D$45)</f>
        <v>18</v>
      </c>
      <c r="AD45" s="58">
        <f>COUNTIF(AD$6:AD$35,$D$45)</f>
        <v>0</v>
      </c>
      <c r="AE45" s="58">
        <f>COUNTIF(AE$6:AE$35,$D$45)</f>
        <v>0</v>
      </c>
      <c r="AF45" s="58"/>
      <c r="AG45" s="58">
        <f>COUNTIF(AG$6:AG$35,$D$45)</f>
        <v>1</v>
      </c>
      <c r="AH45" s="58">
        <f>COUNTIF(AH$6:AH$35,$D$45)</f>
        <v>1</v>
      </c>
      <c r="AI45" s="58">
        <f>COUNTIF(AI$6:AI$35,$D$45)</f>
        <v>0</v>
      </c>
      <c r="AJ45" s="58">
        <f>COUNTIF(AJ$6:AJ$35,$D$45)</f>
        <v>11</v>
      </c>
      <c r="AK45" s="58">
        <f>COUNTIF(AK$6:AK$35,$D$45)</f>
        <v>0</v>
      </c>
      <c r="AL45" s="58"/>
      <c r="AM45" s="58">
        <f>COUNTIF(AM$6:AM$35,$D$45)</f>
        <v>0</v>
      </c>
      <c r="AN45" s="58">
        <f>COUNTIF(AN$6:AN$35,$D$45)</f>
        <v>0</v>
      </c>
      <c r="AO45" s="58">
        <f>COUNTIF(AO$6:AO$35,$D$45)</f>
        <v>0</v>
      </c>
      <c r="AP45" s="58">
        <f>COUNTIF(AP$6:AP$35,$D$45)</f>
        <v>22</v>
      </c>
      <c r="AQ45" s="58">
        <f>COUNTIF(AQ$6:AQ$35,$D$45)</f>
        <v>0</v>
      </c>
      <c r="AR45" s="58"/>
      <c r="AS45" s="58">
        <f>COUNTIF(AS$6:AS$35,$D$45)</f>
        <v>0</v>
      </c>
      <c r="AT45" s="58">
        <f>COUNTIF(AT$6:AT$35,$D$45)</f>
        <v>0</v>
      </c>
      <c r="AU45" s="58">
        <f>COUNTIF(AU$6:AU$35,$D$45)</f>
        <v>1</v>
      </c>
      <c r="AV45" s="58">
        <f>COUNTIF(AV$6:AV$35,$D$45)</f>
        <v>16</v>
      </c>
      <c r="AW45" s="58">
        <f>COUNTIF(AW$6:AW$35,$D$45)</f>
        <v>0</v>
      </c>
      <c r="AX45" s="58"/>
      <c r="AY45" s="58">
        <f>COUNTIF(AY$6:AY$35,$D$45)</f>
        <v>0</v>
      </c>
      <c r="AZ45" s="58">
        <f>COUNTIF(AZ$6:AZ$35,$D$45)</f>
        <v>0</v>
      </c>
      <c r="BA45" s="58">
        <f>COUNTIF(BA$6:BA$35,$D$45)</f>
        <v>0</v>
      </c>
      <c r="BB45" s="58">
        <f>COUNTIF(BB$6:BB$35,$D$45)</f>
        <v>0</v>
      </c>
      <c r="BC45" s="58">
        <f>COUNTIF(BC$6:BC$35,$D$45)</f>
        <v>0</v>
      </c>
      <c r="BD45" s="58"/>
      <c r="BE45" s="58"/>
      <c r="BF45" s="58"/>
      <c r="BG45" s="75"/>
    </row>
    <row r="46" spans="1:59" ht="16.5" customHeight="1">
      <c r="A46" s="58"/>
      <c r="B46" s="58"/>
      <c r="C46" s="58"/>
      <c r="D46" s="69" t="s">
        <v>15</v>
      </c>
      <c r="E46" s="73"/>
      <c r="F46" s="58"/>
      <c r="G46" s="58"/>
      <c r="H46" s="58"/>
      <c r="I46" s="58">
        <f>COUNTIF(I$6:I$35,$D$46)</f>
        <v>6</v>
      </c>
      <c r="J46" s="58">
        <f>COUNTIF(J$6:J$35,$D$46)</f>
        <v>9</v>
      </c>
      <c r="K46" s="58">
        <f>COUNTIF(K$6:K$35,$D$46)</f>
        <v>2</v>
      </c>
      <c r="L46" s="58">
        <f>COUNTIF(L$6:L$35,$D$46)</f>
        <v>13</v>
      </c>
      <c r="M46" s="58">
        <f>COUNTIF(M$6:M$35,$D$46)</f>
        <v>7</v>
      </c>
      <c r="N46" s="58"/>
      <c r="O46" s="58">
        <f>COUNTIF(O$6:O$35,$D$46)</f>
        <v>0</v>
      </c>
      <c r="P46" s="58">
        <f>COUNTIF(P$6:P$35,$D$46)</f>
        <v>0</v>
      </c>
      <c r="Q46" s="58">
        <f>COUNTIF(Q$6:Q$35,$D$46)</f>
        <v>0</v>
      </c>
      <c r="R46" s="58">
        <f>COUNTIF(R$6:R$35,$D$46)</f>
        <v>0</v>
      </c>
      <c r="S46" s="58">
        <f>COUNTIF(S$6:S$35,$D$46)</f>
        <v>0</v>
      </c>
      <c r="T46" s="58"/>
      <c r="U46" s="58">
        <f>COUNTIF(U$6:U$35,$D$46)</f>
        <v>9</v>
      </c>
      <c r="V46" s="58">
        <f>COUNTIF(V$6:V$35,$D$46)</f>
        <v>13</v>
      </c>
      <c r="W46" s="58">
        <f>COUNTIF(W$6:W$35,$D$46)</f>
        <v>6</v>
      </c>
      <c r="X46" s="58">
        <f>COUNTIF(X$6:X$35,$D$46)</f>
        <v>1</v>
      </c>
      <c r="Y46" s="58">
        <f>COUNTIF(Y$6:Y$35,$D$46)</f>
        <v>5</v>
      </c>
      <c r="Z46" s="58"/>
      <c r="AA46" s="58">
        <f>COUNTIF(AA$6:AA$35,$D$46)</f>
        <v>19</v>
      </c>
      <c r="AB46" s="58">
        <f>COUNTIF(AB$6:AB$35,$D$46)</f>
        <v>16</v>
      </c>
      <c r="AC46" s="58">
        <f>COUNTIF(AC$6:AC$35,$D$46)</f>
        <v>4</v>
      </c>
      <c r="AD46" s="58">
        <f>COUNTIF(AD$6:AD$35,$D$46)</f>
        <v>3</v>
      </c>
      <c r="AE46" s="58">
        <f>COUNTIF(AE$6:AE$35,$D$46)</f>
        <v>3</v>
      </c>
      <c r="AF46" s="58"/>
      <c r="AG46" s="58">
        <f>COUNTIF(AG$6:AG$35,$D$46)</f>
        <v>9</v>
      </c>
      <c r="AH46" s="58">
        <f>COUNTIF(AH$6:AH$35,$D$46)</f>
        <v>0</v>
      </c>
      <c r="AI46" s="58">
        <f>COUNTIF(AI$6:AI$35,$D$46)</f>
        <v>2</v>
      </c>
      <c r="AJ46" s="58">
        <f>COUNTIF(AJ$6:AJ$35,$D$46)</f>
        <v>10</v>
      </c>
      <c r="AK46" s="58">
        <f>COUNTIF(AK$6:AK$35,$D$46)</f>
        <v>5</v>
      </c>
      <c r="AL46" s="58"/>
      <c r="AM46" s="58">
        <f>COUNTIF(AM$6:AM$35,$D$46)</f>
        <v>3</v>
      </c>
      <c r="AN46" s="58">
        <f>COUNTIF(AN$6:AN$35,$D$46)</f>
        <v>2</v>
      </c>
      <c r="AO46" s="58">
        <f>COUNTIF(AO$6:AO$35,$D$46)</f>
        <v>0</v>
      </c>
      <c r="AP46" s="58">
        <f>COUNTIF(AP$6:AP$35,$D$46)</f>
        <v>2</v>
      </c>
      <c r="AQ46" s="58">
        <f>COUNTIF(AQ$6:AQ$35,$D$46)</f>
        <v>3</v>
      </c>
      <c r="AR46" s="58"/>
      <c r="AS46" s="58">
        <f>COUNTIF(AS$6:AS$35,$D$46)</f>
        <v>9</v>
      </c>
      <c r="AT46" s="58">
        <f>COUNTIF(AT$6:AT$35,$D$46)</f>
        <v>1</v>
      </c>
      <c r="AU46" s="58">
        <f>COUNTIF(AU$6:AU$35,$D$46)</f>
        <v>3</v>
      </c>
      <c r="AV46" s="58">
        <f>COUNTIF(AV$6:AV$35,$D$46)</f>
        <v>4</v>
      </c>
      <c r="AW46" s="58">
        <f>COUNTIF(AW$6:AW$35,$D$46)</f>
        <v>0</v>
      </c>
      <c r="AX46" s="58"/>
      <c r="AY46" s="58">
        <f>COUNTIF(AY$6:AY$35,$D$46)</f>
        <v>0</v>
      </c>
      <c r="AZ46" s="58">
        <f>COUNTIF(AZ$6:AZ$35,$D$46)</f>
        <v>0</v>
      </c>
      <c r="BA46" s="58">
        <f>COUNTIF(BA$6:BA$35,$D$46)</f>
        <v>0</v>
      </c>
      <c r="BB46" s="58">
        <f>COUNTIF(BB$6:BB$35,$D$46)</f>
        <v>0</v>
      </c>
      <c r="BC46" s="58">
        <f>COUNTIF(BC$6:BC$35,$D$46)</f>
        <v>0</v>
      </c>
      <c r="BD46" s="74"/>
      <c r="BE46" s="75"/>
      <c r="BF46" s="75"/>
      <c r="BG46" s="75"/>
    </row>
    <row r="47" spans="1:60" ht="16.5" customHeight="1">
      <c r="A47" s="58"/>
      <c r="B47" s="58"/>
      <c r="C47" s="58"/>
      <c r="D47" s="73"/>
      <c r="E47" s="73"/>
      <c r="F47" s="58"/>
      <c r="G47" s="58"/>
      <c r="H47" s="58"/>
      <c r="I47" s="74"/>
      <c r="J47" s="7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4"/>
      <c r="BB47" s="74"/>
      <c r="BC47" s="74"/>
      <c r="BD47" s="74"/>
      <c r="BE47" s="75"/>
      <c r="BF47" s="75"/>
      <c r="BG47" s="75"/>
      <c r="BH47" s="77"/>
    </row>
    <row r="48" spans="1:60" ht="16.5" customHeight="1">
      <c r="A48" s="58"/>
      <c r="B48" s="58"/>
      <c r="C48" s="58"/>
      <c r="D48" s="78"/>
      <c r="E48" s="73"/>
      <c r="F48" s="58"/>
      <c r="G48" s="58"/>
      <c r="H48" s="58"/>
      <c r="I48" s="76"/>
      <c r="J48" s="74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4"/>
      <c r="BB48" s="74"/>
      <c r="BC48" s="74"/>
      <c r="BD48" s="74"/>
      <c r="BE48" s="75"/>
      <c r="BF48" s="75"/>
      <c r="BG48" s="75"/>
      <c r="BH48" s="77"/>
    </row>
    <row r="49" spans="1:60" ht="16.5" customHeight="1">
      <c r="A49" s="58"/>
      <c r="B49" s="58"/>
      <c r="C49" s="58"/>
      <c r="D49" s="78"/>
      <c r="E49" s="73"/>
      <c r="F49" s="58"/>
      <c r="G49" s="58"/>
      <c r="H49" s="58"/>
      <c r="I49" s="79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4"/>
      <c r="BB49" s="74"/>
      <c r="BC49" s="74"/>
      <c r="BD49" s="74"/>
      <c r="BE49" s="75"/>
      <c r="BF49" s="75"/>
      <c r="BG49" s="75"/>
      <c r="BH49" s="77"/>
    </row>
    <row r="50" spans="1:60" ht="16.5" customHeight="1">
      <c r="A50" s="58"/>
      <c r="B50" s="58"/>
      <c r="C50" s="58"/>
      <c r="D50" s="78"/>
      <c r="E50" s="73"/>
      <c r="F50" s="58"/>
      <c r="G50" s="58"/>
      <c r="H50" s="58"/>
      <c r="I50" s="79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4"/>
      <c r="BB50" s="74"/>
      <c r="BC50" s="74"/>
      <c r="BD50" s="74"/>
      <c r="BE50" s="75"/>
      <c r="BF50" s="75"/>
      <c r="BG50" s="75"/>
      <c r="BH50" s="77"/>
    </row>
    <row r="51" spans="1:60" ht="16.5" customHeight="1">
      <c r="A51" s="58"/>
      <c r="B51" s="58"/>
      <c r="C51" s="58"/>
      <c r="D51" s="78"/>
      <c r="E51" s="73"/>
      <c r="F51" s="58"/>
      <c r="G51" s="58"/>
      <c r="H51" s="58"/>
      <c r="I51" s="79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4"/>
      <c r="BB51" s="74"/>
      <c r="BC51" s="74"/>
      <c r="BD51" s="74"/>
      <c r="BE51" s="75"/>
      <c r="BF51" s="75"/>
      <c r="BG51" s="75"/>
      <c r="BH51" s="77"/>
    </row>
    <row r="52" spans="1:60" ht="16.5" customHeight="1">
      <c r="A52" s="58"/>
      <c r="B52" s="58"/>
      <c r="C52" s="58"/>
      <c r="D52" s="78"/>
      <c r="E52" s="73"/>
      <c r="F52" s="58"/>
      <c r="G52" s="58"/>
      <c r="H52" s="58"/>
      <c r="I52" s="79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4"/>
      <c r="BB52" s="74"/>
      <c r="BC52" s="74"/>
      <c r="BD52" s="74"/>
      <c r="BE52" s="75"/>
      <c r="BF52" s="75"/>
      <c r="BG52" s="75"/>
      <c r="BH52" s="77"/>
    </row>
    <row r="53" spans="1:60" ht="16.5" customHeight="1">
      <c r="A53" s="58"/>
      <c r="B53" s="58"/>
      <c r="C53" s="58"/>
      <c r="D53" s="78"/>
      <c r="E53" s="73"/>
      <c r="F53" s="58"/>
      <c r="G53" s="58"/>
      <c r="H53" s="58"/>
      <c r="I53" s="79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4"/>
      <c r="BB53" s="74"/>
      <c r="BC53" s="74"/>
      <c r="BD53" s="74"/>
      <c r="BE53" s="75"/>
      <c r="BF53" s="75"/>
      <c r="BG53" s="75"/>
      <c r="BH53" s="77"/>
    </row>
    <row r="54" spans="4:52" ht="16.5" customHeight="1">
      <c r="D54" s="80"/>
      <c r="I54" s="8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4:52" ht="16.5" customHeight="1">
      <c r="D55" s="80"/>
      <c r="I55" s="8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4:52" ht="16.5" customHeight="1">
      <c r="D56" s="80"/>
      <c r="I56" s="8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4:52" ht="16.5" customHeight="1">
      <c r="D57" s="80"/>
      <c r="I57" s="8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4:52" ht="16.5" customHeight="1">
      <c r="D58" s="80"/>
      <c r="I58" s="8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4:52" ht="16.5" customHeight="1">
      <c r="D59" s="80"/>
      <c r="I59" s="8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4:52" ht="16.5" customHeight="1">
      <c r="D60" s="80"/>
      <c r="I60" s="8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4:52" ht="16.5" customHeight="1">
      <c r="D61" s="80"/>
      <c r="I61" s="8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4:52" ht="16.5" customHeight="1">
      <c r="D62" s="80"/>
      <c r="I62" s="8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4:52" ht="16.5" customHeight="1">
      <c r="D63" s="80"/>
      <c r="I63" s="8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9:52" ht="16.5" customHeight="1">
      <c r="I64" s="8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9:52" ht="16.5" customHeight="1">
      <c r="I65" s="8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9:52" ht="16.5" customHeight="1"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9:52" ht="16.5" customHeight="1"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9:52" ht="16.5" customHeight="1"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9:52" ht="16.5" customHeight="1"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9:52" ht="16.5" customHeight="1"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9:52" ht="16.5" customHeight="1"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9:52" ht="16.5" customHeight="1"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9:52" ht="16.5" customHeight="1"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9:52" ht="16.5" customHeight="1"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9:52" ht="16.5" customHeight="1"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9:52" ht="16.5" customHeight="1"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9:52" ht="16.5" customHeight="1"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9:52" ht="16.5" customHeight="1"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9:52" ht="16.5" customHeight="1"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9:52" ht="16.5" customHeight="1"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9:52" ht="16.5" customHeight="1"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9:52" ht="16.5" customHeight="1"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9:52" ht="16.5" customHeight="1"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9:52" ht="16.5" customHeight="1"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9:52" ht="16.5" customHeight="1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9:52" ht="16.5" customHeight="1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9:52" ht="16.5" customHeight="1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9:52" ht="16.5" customHeight="1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9:52" ht="16.5" customHeight="1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9:52" ht="16.5" customHeight="1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9:52" ht="16.5" customHeight="1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9:52" ht="16.5" customHeight="1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9:52" ht="16.5" customHeight="1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9:52" ht="16.5" customHeight="1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9:52" ht="16.5" customHeight="1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9:52" ht="16.5" customHeight="1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9:52" ht="16.5" customHeight="1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9:52" ht="16.5" customHeight="1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9:52" ht="16.5" customHeight="1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9:52" ht="16.5" customHeight="1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9:52" ht="16.5" customHeight="1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9:52" ht="16.5" customHeight="1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9:52" ht="16.5" customHeight="1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9:52" ht="16.5" customHeight="1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9:52" ht="16.5" customHeight="1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9:52" ht="16.5" customHeight="1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9:52" ht="16.5" customHeight="1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9:52" ht="16.5" customHeight="1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9:52" ht="16.5" customHeight="1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9:52" ht="16.5" customHeight="1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9:52" ht="16.5" customHeight="1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9:52" ht="16.5" customHeight="1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9:52" ht="16.5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9:52" ht="16.5" customHeight="1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9:52" ht="16.5" customHeight="1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9:52" ht="16.5" customHeight="1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9:52" ht="16.5" customHeight="1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9:52" ht="16.5" customHeight="1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9:52" ht="16.5" customHeight="1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9:52" ht="16.5" customHeight="1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9:52" ht="16.5" customHeight="1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9:52" ht="16.5" customHeight="1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9:52" ht="16.5" customHeight="1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9:52" ht="16.5" customHeight="1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9:52" ht="16.5" customHeight="1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9:52" ht="16.5" customHeight="1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9:52" ht="16.5" customHeight="1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9:52" ht="16.5" customHeight="1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9:52" ht="16.5" customHeight="1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9:52" ht="16.5" customHeight="1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9:52" ht="16.5" customHeight="1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9:52" ht="16.5" customHeight="1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9:52" ht="16.5" customHeight="1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9:52" ht="16.5" customHeight="1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9:52" ht="16.5" customHeight="1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9:52" ht="16.5" customHeight="1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9:52" ht="16.5" customHeight="1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9:52" ht="16.5" customHeight="1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9:52" ht="16.5" customHeight="1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9:52" ht="16.5" customHeight="1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9:52" ht="16.5" customHeight="1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9:52" ht="16.5" customHeight="1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9:52" ht="16.5" customHeight="1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9:52" ht="16.5" customHeight="1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9:52" ht="16.5" customHeight="1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</row>
    <row r="146" spans="9:52" ht="16.5" customHeight="1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</row>
    <row r="147" spans="9:52" ht="16.5" customHeight="1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9:52" ht="16.5" customHeight="1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9:52" ht="16.5" customHeight="1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9:52" ht="16.5" customHeight="1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9:52" ht="16.5" customHeight="1"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9:52" ht="16.5" customHeight="1"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9:52" ht="16.5" customHeight="1"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9:52" ht="16.5" customHeight="1"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</row>
    <row r="155" spans="9:52" ht="16.5" customHeight="1"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</row>
    <row r="156" spans="9:52" ht="16.5" customHeight="1"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9:52" ht="16.5" customHeight="1"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</row>
    <row r="158" spans="9:52" ht="16.5" customHeight="1"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</row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AS3:AX3"/>
    <mergeCell ref="AY3:BD3"/>
    <mergeCell ref="A4:C4"/>
    <mergeCell ref="I3:N3"/>
    <mergeCell ref="O3:T3"/>
    <mergeCell ref="U3:Z3"/>
    <mergeCell ref="AA3:AF3"/>
    <mergeCell ref="AG3:AL3"/>
    <mergeCell ref="AM3:AR3"/>
  </mergeCells>
  <conditionalFormatting sqref="AS34:AV35 AY34:BB35 R34:S35 AS6:AW34 O6:S34 AY6:BC34 AA7:AE35 U6:Y35 I6:M34 P35 AM6:AQ35 M35 K35 AG7:AK35">
    <cfRule type="cellIs" priority="1" dxfId="5" operator="equal" stopIfTrue="1">
      <formula>I$4</formula>
    </cfRule>
    <cfRule type="cellIs" priority="2" dxfId="0" operator="notEqual" stopIfTrue="1">
      <formula>I$4</formula>
    </cfRule>
  </conditionalFormatting>
  <conditionalFormatting sqref="I38:BD38">
    <cfRule type="cellIs" priority="3" dxfId="3" operator="greaterThan" stopIfTrue="1">
      <formula>50</formula>
    </cfRule>
  </conditionalFormatting>
  <conditionalFormatting sqref="BE38:BF38">
    <cfRule type="cellIs" priority="4" dxfId="2" operator="greaterThan" stopIfTrue="1">
      <formula>50</formula>
    </cfRule>
  </conditionalFormatting>
  <conditionalFormatting sqref="I41:M46 I46:BC46 AS40:AX46 I40:BF45">
    <cfRule type="expression" priority="5" dxfId="1" stopIfTrue="1">
      <formula>IF(I$4=$D40,1,0)</formula>
    </cfRule>
    <cfRule type="expression" priority="6" dxfId="0" stopIfTrue="1">
      <formula>IF(I$4&lt;&gt;$D40,1,0)</formula>
    </cfRule>
  </conditionalFormatting>
  <printOptions horizontalCentered="1"/>
  <pageMargins left="0.19652777777777777" right="0.19652777777777777" top="1.05" bottom="0.39375" header="0.39375" footer="0.5118055555555555"/>
  <pageSetup fitToHeight="1" fitToWidth="1" horizontalDpi="300" verticalDpi="300" orientation="landscape" paperSize="9" scale="58" r:id="rId1"/>
  <headerFooter alignWithMargins="0">
    <oddHeader>&amp;L&amp;"Arial,Krepko"&amp;14Vihor TempO Challenge&amp;"Arial,Navadno"
&amp;"Arial,Krepko"&amp;11Čazma, 14. 10. 2023&amp;"Arial,Navadno"&amp;14
&amp;9Programmed by Krešo and Hoki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Kreso</dc:creator>
  <cp:keywords/>
  <dc:description/>
  <cp:lastModifiedBy>Kreso</cp:lastModifiedBy>
  <cp:lastPrinted>2023-04-12T22:45:24Z</cp:lastPrinted>
  <dcterms:created xsi:type="dcterms:W3CDTF">2023-04-12T21:51:51Z</dcterms:created>
  <dcterms:modified xsi:type="dcterms:W3CDTF">2023-10-14T21:08:19Z</dcterms:modified>
  <cp:category/>
  <cp:version/>
  <cp:contentType/>
  <cp:contentStatus/>
</cp:coreProperties>
</file>